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l\Downloads\gamblin\"/>
    </mc:Choice>
  </mc:AlternateContent>
  <xr:revisionPtr revIDLastSave="0" documentId="13_ncr:1_{BE146FD6-778A-4920-BAC5-7EDD3A2DBF69}" xr6:coauthVersionLast="47" xr6:coauthVersionMax="47" xr10:uidLastSave="{00000000-0000-0000-0000-000000000000}"/>
  <bookViews>
    <workbookView xWindow="2357" yWindow="934" windowWidth="26940" windowHeight="13740" activeTab="8" xr2:uid="{0E119345-3931-4F18-B58F-B9CED1236342}"/>
  </bookViews>
  <sheets>
    <sheet name="Total" sheetId="1" r:id="rId1"/>
    <sheet name="Summary" sheetId="12" r:id="rId2"/>
    <sheet name="1" sheetId="2" r:id="rId3"/>
    <sheet name="2" sheetId="3" r:id="rId4"/>
    <sheet name="3" sheetId="4" r:id="rId5"/>
    <sheet name="4" sheetId="5" r:id="rId6"/>
    <sheet name="5" sheetId="6" r:id="rId7"/>
    <sheet name="6" sheetId="7" r:id="rId8"/>
    <sheet name="7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8" l="1"/>
  <c r="D9" i="8"/>
  <c r="D10" i="8"/>
  <c r="D11" i="8"/>
  <c r="D12" i="8"/>
  <c r="D13" i="8"/>
  <c r="D14" i="8"/>
  <c r="D15" i="8"/>
  <c r="D16" i="8"/>
  <c r="D17" i="8"/>
  <c r="D18" i="8"/>
  <c r="D8" i="7"/>
  <c r="D9" i="7"/>
  <c r="D10" i="7"/>
  <c r="D11" i="7"/>
  <c r="D12" i="7"/>
  <c r="D13" i="7"/>
  <c r="D14" i="7"/>
  <c r="D15" i="7"/>
  <c r="D16" i="7"/>
  <c r="D17" i="7"/>
  <c r="D18" i="7"/>
  <c r="D8" i="6"/>
  <c r="D9" i="6"/>
  <c r="D10" i="6"/>
  <c r="D11" i="6"/>
  <c r="D12" i="6"/>
  <c r="D13" i="6"/>
  <c r="D14" i="6"/>
  <c r="D15" i="6"/>
  <c r="D16" i="6"/>
  <c r="D17" i="6"/>
  <c r="D18" i="6"/>
  <c r="D8" i="5"/>
  <c r="D9" i="5"/>
  <c r="D10" i="5"/>
  <c r="D11" i="5"/>
  <c r="D12" i="5"/>
  <c r="D13" i="5"/>
  <c r="D14" i="5"/>
  <c r="D15" i="5"/>
  <c r="D16" i="5"/>
  <c r="D17" i="5"/>
  <c r="D18" i="5"/>
  <c r="D8" i="3"/>
  <c r="D9" i="3"/>
  <c r="D10" i="3"/>
  <c r="D11" i="3"/>
  <c r="D12" i="3"/>
  <c r="D13" i="3"/>
  <c r="D14" i="3"/>
  <c r="D15" i="3"/>
  <c r="D16" i="3"/>
  <c r="D17" i="3"/>
  <c r="D18" i="3"/>
  <c r="D8" i="2"/>
  <c r="D9" i="2"/>
  <c r="D10" i="2"/>
  <c r="D11" i="2"/>
  <c r="D12" i="2"/>
  <c r="D13" i="2"/>
  <c r="D14" i="2"/>
  <c r="D15" i="2"/>
  <c r="D16" i="2"/>
  <c r="D17" i="2"/>
  <c r="D18" i="2"/>
  <c r="D8" i="4"/>
  <c r="D9" i="4"/>
  <c r="D10" i="4"/>
  <c r="D11" i="4"/>
  <c r="D12" i="4"/>
  <c r="D13" i="4"/>
  <c r="D14" i="4"/>
  <c r="D15" i="4"/>
  <c r="D16" i="4"/>
  <c r="D17" i="4"/>
  <c r="D18" i="4"/>
  <c r="E8" i="4"/>
  <c r="B4" i="8"/>
  <c r="B4" i="7"/>
  <c r="B4" i="6"/>
  <c r="B4" i="5"/>
  <c r="E18" i="8"/>
  <c r="E17" i="8"/>
  <c r="E16" i="8"/>
  <c r="E15" i="8"/>
  <c r="E14" i="8"/>
  <c r="E13" i="8"/>
  <c r="E12" i="8"/>
  <c r="E11" i="8"/>
  <c r="E10" i="8"/>
  <c r="E9" i="8"/>
  <c r="E8" i="8"/>
  <c r="B5" i="8"/>
  <c r="E18" i="7"/>
  <c r="E17" i="7"/>
  <c r="E16" i="7"/>
  <c r="E15" i="7"/>
  <c r="E14" i="7"/>
  <c r="E13" i="7"/>
  <c r="E12" i="7"/>
  <c r="E11" i="7"/>
  <c r="E10" i="7"/>
  <c r="E9" i="7"/>
  <c r="E8" i="7"/>
  <c r="B5" i="7"/>
  <c r="E18" i="6"/>
  <c r="E17" i="6"/>
  <c r="E16" i="6"/>
  <c r="E15" i="6"/>
  <c r="E14" i="6"/>
  <c r="E13" i="6"/>
  <c r="E12" i="6"/>
  <c r="E11" i="6"/>
  <c r="E10" i="6"/>
  <c r="E9" i="6"/>
  <c r="E8" i="6"/>
  <c r="B5" i="6"/>
  <c r="E18" i="5"/>
  <c r="E17" i="5"/>
  <c r="E16" i="5"/>
  <c r="E15" i="5"/>
  <c r="E14" i="5"/>
  <c r="E13" i="5"/>
  <c r="E12" i="5"/>
  <c r="E11" i="5"/>
  <c r="E10" i="5"/>
  <c r="E9" i="5"/>
  <c r="E8" i="5"/>
  <c r="B5" i="5"/>
  <c r="E18" i="4"/>
  <c r="E17" i="4"/>
  <c r="E16" i="4"/>
  <c r="E15" i="4"/>
  <c r="E14" i="4"/>
  <c r="E13" i="4"/>
  <c r="E12" i="4"/>
  <c r="E11" i="4"/>
  <c r="E10" i="4"/>
  <c r="E9" i="4"/>
  <c r="B4" i="4"/>
  <c r="B5" i="4"/>
  <c r="B4" i="3"/>
  <c r="E18" i="3"/>
  <c r="E17" i="3"/>
  <c r="E16" i="3"/>
  <c r="E15" i="3"/>
  <c r="E14" i="3"/>
  <c r="E13" i="3"/>
  <c r="E12" i="3"/>
  <c r="E11" i="3"/>
  <c r="E10" i="3"/>
  <c r="E9" i="3"/>
  <c r="E8" i="3"/>
  <c r="E9" i="2"/>
  <c r="E10" i="2"/>
  <c r="E11" i="2"/>
  <c r="E12" i="2"/>
  <c r="E13" i="2"/>
  <c r="E14" i="2"/>
  <c r="E15" i="2"/>
  <c r="E16" i="2"/>
  <c r="E17" i="2"/>
  <c r="E18" i="2"/>
  <c r="E8" i="2"/>
  <c r="B4" i="2"/>
  <c r="B5" i="2"/>
  <c r="F10" i="7"/>
  <c r="F11" i="7"/>
  <c r="G11" i="7"/>
  <c r="F12" i="7"/>
  <c r="G12" i="7"/>
  <c r="F15" i="7"/>
  <c r="G15" i="7"/>
  <c r="F10" i="8"/>
  <c r="G10" i="8"/>
  <c r="F11" i="8"/>
  <c r="G11" i="8"/>
  <c r="F12" i="8"/>
  <c r="G12" i="8"/>
  <c r="F15" i="8"/>
  <c r="F10" i="6"/>
  <c r="F11" i="6"/>
  <c r="F12" i="6"/>
  <c r="F15" i="6"/>
  <c r="F10" i="5"/>
  <c r="F11" i="5"/>
  <c r="F12" i="5"/>
  <c r="F15" i="5"/>
  <c r="F8" i="8"/>
  <c r="F9" i="8"/>
  <c r="F13" i="8"/>
  <c r="F14" i="8"/>
  <c r="F16" i="8"/>
  <c r="F17" i="8"/>
  <c r="F18" i="8"/>
  <c r="G18" i="8"/>
  <c r="F8" i="7"/>
  <c r="F9" i="7"/>
  <c r="F13" i="7"/>
  <c r="F14" i="7"/>
  <c r="F16" i="7"/>
  <c r="F17" i="7"/>
  <c r="F18" i="7"/>
  <c r="G18" i="7"/>
  <c r="F8" i="6"/>
  <c r="F9" i="6"/>
  <c r="F13" i="6"/>
  <c r="F14" i="6"/>
  <c r="F16" i="6"/>
  <c r="F17" i="6"/>
  <c r="F18" i="6"/>
  <c r="G18" i="6"/>
  <c r="F8" i="5"/>
  <c r="F9" i="5"/>
  <c r="F13" i="5"/>
  <c r="F14" i="5"/>
  <c r="F16" i="5"/>
  <c r="F17" i="5"/>
  <c r="F18" i="5"/>
  <c r="G18" i="5"/>
  <c r="F10" i="4"/>
  <c r="F11" i="4"/>
  <c r="F12" i="4"/>
  <c r="F15" i="4"/>
  <c r="F8" i="4"/>
  <c r="F9" i="4"/>
  <c r="F13" i="4"/>
  <c r="F14" i="4"/>
  <c r="F16" i="4"/>
  <c r="F17" i="4"/>
  <c r="F18" i="4"/>
  <c r="B5" i="3"/>
  <c r="F17" i="3"/>
  <c r="F8" i="3"/>
  <c r="F9" i="3"/>
  <c r="F11" i="3"/>
  <c r="F13" i="3"/>
  <c r="F14" i="3"/>
  <c r="F15" i="3"/>
  <c r="F16" i="3"/>
  <c r="F18" i="3"/>
  <c r="F17" i="2"/>
  <c r="F12" i="2"/>
  <c r="F10" i="2"/>
  <c r="F8" i="2"/>
  <c r="F18" i="2"/>
  <c r="F16" i="2"/>
  <c r="F15" i="2"/>
  <c r="F14" i="2"/>
  <c r="F13" i="2"/>
  <c r="F11" i="2"/>
  <c r="F9" i="2"/>
  <c r="B4" i="1"/>
  <c r="B6" i="1"/>
  <c r="B8" i="1"/>
  <c r="B7" i="1"/>
  <c r="B3" i="1"/>
  <c r="B2" i="1"/>
  <c r="B9" i="1"/>
  <c r="B10" i="1"/>
  <c r="G18" i="4"/>
  <c r="B5" i="1"/>
  <c r="G15" i="8"/>
  <c r="G10" i="7"/>
  <c r="G15" i="6"/>
  <c r="G12" i="6"/>
  <c r="G11" i="6"/>
  <c r="G10" i="6"/>
  <c r="G15" i="5"/>
  <c r="G12" i="5"/>
  <c r="G11" i="5"/>
  <c r="G10" i="5"/>
  <c r="G17" i="8"/>
  <c r="G16" i="8"/>
  <c r="G14" i="8"/>
  <c r="G13" i="8"/>
  <c r="G9" i="8"/>
  <c r="G8" i="8"/>
  <c r="G17" i="7"/>
  <c r="G16" i="7"/>
  <c r="G14" i="7"/>
  <c r="G13" i="7"/>
  <c r="G9" i="7"/>
  <c r="G8" i="7"/>
  <c r="G17" i="6"/>
  <c r="G16" i="6"/>
  <c r="G14" i="6"/>
  <c r="G13" i="6"/>
  <c r="G9" i="6"/>
  <c r="G8" i="6"/>
  <c r="G17" i="5"/>
  <c r="G16" i="5"/>
  <c r="G14" i="5"/>
  <c r="G13" i="5"/>
  <c r="G9" i="5"/>
  <c r="G8" i="5"/>
  <c r="G15" i="4"/>
  <c r="G12" i="4"/>
  <c r="G11" i="4"/>
  <c r="G10" i="4"/>
  <c r="G17" i="4"/>
  <c r="G16" i="4"/>
  <c r="G14" i="4"/>
  <c r="G13" i="4"/>
  <c r="G9" i="4"/>
  <c r="G8" i="4"/>
  <c r="F10" i="3"/>
  <c r="B12" i="1"/>
  <c r="F12" i="3"/>
  <c r="B11" i="1"/>
  <c r="G10" i="3"/>
  <c r="G12" i="3"/>
  <c r="G17" i="3"/>
  <c r="G16" i="3"/>
  <c r="G15" i="3"/>
  <c r="G14" i="3"/>
  <c r="G13" i="3"/>
  <c r="G11" i="3"/>
  <c r="G9" i="3"/>
  <c r="G8" i="3"/>
  <c r="G10" i="2"/>
  <c r="G12" i="2"/>
  <c r="G17" i="2"/>
  <c r="G9" i="2"/>
  <c r="G11" i="2"/>
  <c r="G13" i="2"/>
  <c r="G14" i="2"/>
  <c r="G15" i="2"/>
  <c r="G16" i="2"/>
  <c r="G18" i="2"/>
  <c r="G8" i="2"/>
  <c r="G18" i="3"/>
  <c r="C12" i="1" l="1"/>
  <c r="C5" i="1"/>
  <c r="C11" i="1"/>
  <c r="C10" i="1"/>
  <c r="C2" i="1"/>
  <c r="C9" i="1"/>
  <c r="C7" i="1"/>
  <c r="C3" i="1"/>
  <c r="C4" i="1"/>
  <c r="C6" i="1"/>
  <c r="C8" i="1"/>
  <c r="I5" i="12"/>
  <c r="G5" i="12"/>
  <c r="L5" i="12"/>
  <c r="E5" i="12"/>
  <c r="H5" i="12"/>
  <c r="J5" i="12"/>
  <c r="B5" i="12"/>
  <c r="C5" i="12"/>
</calcChain>
</file>

<file path=xl/sharedStrings.xml><?xml version="1.0" encoding="utf-8"?>
<sst xmlns="http://schemas.openxmlformats.org/spreadsheetml/2006/main" count="268" uniqueCount="54">
  <si>
    <t>Hall</t>
  </si>
  <si>
    <t>Score</t>
  </si>
  <si>
    <t>Placing</t>
  </si>
  <si>
    <t>Bruce</t>
  </si>
  <si>
    <t>BnG</t>
  </si>
  <si>
    <t>Wright</t>
  </si>
  <si>
    <t>Wamburun</t>
  </si>
  <si>
    <t>Yukeembruk</t>
  </si>
  <si>
    <t>Ursula</t>
  </si>
  <si>
    <t>Johns</t>
  </si>
  <si>
    <t>UniLodge</t>
  </si>
  <si>
    <t>Griffin</t>
  </si>
  <si>
    <t>Fenner</t>
  </si>
  <si>
    <t>Burgmann</t>
  </si>
  <si>
    <t>Division 1</t>
  </si>
  <si>
    <t>Drop Time</t>
  </si>
  <si>
    <t>Cutoff Time</t>
  </si>
  <si>
    <t>Available Time (mins)</t>
  </si>
  <si>
    <t>Winner's Time Taken (mins)</t>
  </si>
  <si>
    <t>Raw Finish Time</t>
  </si>
  <si>
    <t>Penalty</t>
  </si>
  <si>
    <t>Finish Time</t>
  </si>
  <si>
    <t>Remaining Time</t>
  </si>
  <si>
    <t>Place</t>
  </si>
  <si>
    <t>DNS</t>
  </si>
  <si>
    <t>Division 2</t>
  </si>
  <si>
    <t>Notes</t>
  </si>
  <si>
    <t>Penalty applied for missing hat</t>
  </si>
  <si>
    <t>Division 3</t>
  </si>
  <si>
    <t>DNF</t>
  </si>
  <si>
    <t>Penalty applied for trespassing</t>
  </si>
  <si>
    <t>NPS</t>
  </si>
  <si>
    <t>Had this team been points-scoring, they would have finished in 1st</t>
  </si>
  <si>
    <t>Penalty applied for missing emergency envelope and reflective strip</t>
  </si>
  <si>
    <t>Division 4</t>
  </si>
  <si>
    <t>Division 5</t>
  </si>
  <si>
    <t>Division 6</t>
  </si>
  <si>
    <t>Division 7</t>
  </si>
  <si>
    <t>Penalty applied for missing course information sheet</t>
  </si>
  <si>
    <t>Div 1</t>
  </si>
  <si>
    <t>Div 2</t>
  </si>
  <si>
    <t>Div 3</t>
  </si>
  <si>
    <t xml:space="preserve">Div 4 </t>
  </si>
  <si>
    <t>Div 5</t>
  </si>
  <si>
    <t>Div 6</t>
  </si>
  <si>
    <t>Div 7</t>
  </si>
  <si>
    <t>B&amp;G</t>
  </si>
  <si>
    <t>Results By Division</t>
  </si>
  <si>
    <t>11:43:00 AM*</t>
  </si>
  <si>
    <t>DQ*</t>
  </si>
  <si>
    <t>4:50:00 PM*</t>
  </si>
  <si>
    <t>4:25:00 PM*</t>
  </si>
  <si>
    <t>3:10:00 PM*</t>
  </si>
  <si>
    <t>3:49:00 PM*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</si>
</sst>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4339E"/>
        <bgColor indexed="64"/>
      </patternFill>
    </fill>
    <fill>
      <patternFill patternType="solid">
        <fgColor rgb="FFE02B2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019"/>
        <bgColor indexed="64"/>
      </patternFill>
    </fill>
    <fill>
      <patternFill patternType="solid">
        <fgColor rgb="FF31A396"/>
        <bgColor indexed="64"/>
      </patternFill>
    </fill>
    <fill>
      <patternFill patternType="solid">
        <fgColor rgb="FF51C473"/>
        <bgColor indexed="64"/>
      </patternFill>
    </fill>
    <fill>
      <patternFill patternType="solid">
        <fgColor rgb="FF47CBFF"/>
        <bgColor indexed="64"/>
      </patternFill>
    </fill>
    <fill>
      <patternFill patternType="solid">
        <fgColor rgb="FFF5474A"/>
        <bgColor indexed="64"/>
      </patternFill>
    </fill>
    <fill>
      <patternFill patternType="solid">
        <fgColor rgb="FF4D8BFF"/>
        <bgColor indexed="64"/>
      </patternFill>
    </fill>
    <fill>
      <patternFill patternType="solid">
        <fgColor rgb="FF914141"/>
        <bgColor indexed="64"/>
      </patternFill>
    </fill>
    <fill>
      <patternFill patternType="solid">
        <fgColor rgb="FFFFD82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20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3" fillId="2" borderId="3" xfId="0" applyFont="1" applyFill="1" applyBorder="1"/>
    <xf numFmtId="0" fontId="2" fillId="3" borderId="3" xfId="0" applyFont="1" applyFill="1" applyBorder="1"/>
    <xf numFmtId="0" fontId="4" fillId="4" borderId="3" xfId="0" applyFont="1" applyFill="1" applyBorder="1"/>
    <xf numFmtId="0" fontId="2" fillId="5" borderId="3" xfId="0" applyFont="1" applyFill="1" applyBorder="1"/>
    <xf numFmtId="0" fontId="3" fillId="6" borderId="3" xfId="0" applyFont="1" applyFill="1" applyBorder="1"/>
    <xf numFmtId="0" fontId="3" fillId="7" borderId="3" xfId="0" applyFont="1" applyFill="1" applyBorder="1"/>
    <xf numFmtId="0" fontId="3" fillId="8" borderId="3" xfId="0" applyFont="1" applyFill="1" applyBorder="1"/>
    <xf numFmtId="0" fontId="3" fillId="9" borderId="3" xfId="0" applyFont="1" applyFill="1" applyBorder="1"/>
    <xf numFmtId="0" fontId="4" fillId="10" borderId="3" xfId="0" applyFont="1" applyFill="1" applyBorder="1"/>
    <xf numFmtId="0" fontId="3" fillId="11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1" fontId="0" fillId="0" borderId="4" xfId="0" applyNumberFormat="1" applyBorder="1"/>
    <xf numFmtId="0" fontId="2" fillId="12" borderId="6" xfId="0" applyFont="1" applyFill="1" applyBorder="1"/>
    <xf numFmtId="20" fontId="0" fillId="0" borderId="4" xfId="0" applyNumberFormat="1" applyBorder="1"/>
    <xf numFmtId="0" fontId="0" fillId="0" borderId="4" xfId="0" applyBorder="1"/>
    <xf numFmtId="164" fontId="0" fillId="0" borderId="4" xfId="0" applyNumberFormat="1" applyBorder="1"/>
    <xf numFmtId="20" fontId="5" fillId="0" borderId="0" xfId="0" applyNumberFormat="1" applyFont="1"/>
    <xf numFmtId="0" fontId="2" fillId="12" borderId="3" xfId="0" applyFont="1" applyFill="1" applyBorder="1"/>
    <xf numFmtId="0" fontId="4" fillId="4" borderId="6" xfId="0" applyFont="1" applyFill="1" applyBorder="1"/>
  </cellXfs>
  <cellStyles count="1">
    <cellStyle name="Normal" xfId="0" builtinId="0"/>
  </cellStyles>
  <dxfs count="3">
    <dxf>
      <font>
        <b/>
        <i val="0"/>
      </font>
      <fill>
        <patternFill patternType="solid">
          <bgColor rgb="FFF5C907"/>
        </patternFill>
      </fill>
    </dxf>
    <dxf>
      <font>
        <b/>
        <i val="0"/>
        <color theme="1"/>
      </font>
      <fill>
        <patternFill patternType="solid">
          <bgColor theme="0" tint="-0.249977111117893"/>
        </patternFill>
      </fill>
    </dxf>
    <dxf>
      <font>
        <b/>
        <i val="0"/>
        <color theme="1"/>
      </font>
      <fill>
        <patternFill patternType="solid">
          <bgColor rgb="FFC9722A"/>
        </patternFill>
      </fill>
    </dxf>
  </dxfs>
  <tableStyles count="0" defaultTableStyle="TableStyleMedium2" defaultPivotStyle="PivotStyleLight16"/>
  <colors>
    <mruColors>
      <color rgb="FFC9722A"/>
      <color rgb="FFB8733B"/>
      <color rgb="FFF5C907"/>
      <color rgb="FFC78B3C"/>
      <color rgb="FFFFD829"/>
      <color rgb="FF914141"/>
      <color rgb="FF4D8BFF"/>
      <color rgb="FFF5474A"/>
      <color rgb="FF47CBFF"/>
      <color rgb="FF7A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B573-545E-4AAC-99BE-F6213E0E3A03}">
  <dimension ref="A1:C12"/>
  <sheetViews>
    <sheetView workbookViewId="0">
      <selection sqref="A1:B12"/>
    </sheetView>
  </sheetViews>
  <sheetFormatPr defaultRowHeight="14.6" x14ac:dyDescent="0.4"/>
  <cols>
    <col min="1" max="1" width="14.53515625" customWidth="1"/>
  </cols>
  <sheetData>
    <row r="1" spans="1:3" x14ac:dyDescent="0.4">
      <c r="A1" s="19" t="s">
        <v>0</v>
      </c>
      <c r="B1" s="18" t="s">
        <v>1</v>
      </c>
      <c r="C1" s="18" t="s">
        <v>2</v>
      </c>
    </row>
    <row r="2" spans="1:3" x14ac:dyDescent="0.4">
      <c r="A2" s="8" t="s">
        <v>3</v>
      </c>
      <c r="B2">
        <f>SUM('1:7'!$F8)</f>
        <v>1047.24673786418</v>
      </c>
      <c r="C2">
        <f t="shared" ref="C2:C12" si="0">RANK($B2,$B$2:$B$12)</f>
        <v>1</v>
      </c>
    </row>
    <row r="3" spans="1:3" x14ac:dyDescent="0.4">
      <c r="A3" s="9" t="s">
        <v>4</v>
      </c>
      <c r="B3">
        <f>SUM('1:7'!$F9)</f>
        <v>951.1326375018516</v>
      </c>
      <c r="C3">
        <f t="shared" si="0"/>
        <v>2</v>
      </c>
    </row>
    <row r="4" spans="1:3" x14ac:dyDescent="0.4">
      <c r="A4" s="17" t="s">
        <v>12</v>
      </c>
      <c r="B4">
        <f>SUM('1:7'!$F17)</f>
        <v>943.16265328221345</v>
      </c>
      <c r="C4">
        <f t="shared" si="0"/>
        <v>3</v>
      </c>
    </row>
    <row r="5" spans="1:3" x14ac:dyDescent="0.4">
      <c r="A5" s="27" t="s">
        <v>13</v>
      </c>
      <c r="B5">
        <f>SUM('1:7'!$F18)</f>
        <v>779.14788248587661</v>
      </c>
      <c r="C5">
        <f t="shared" si="0"/>
        <v>4</v>
      </c>
    </row>
    <row r="6" spans="1:3" x14ac:dyDescent="0.4">
      <c r="A6" s="16" t="s">
        <v>11</v>
      </c>
      <c r="B6">
        <f>SUM('1:7'!$F16)</f>
        <v>602.56961793538017</v>
      </c>
      <c r="C6">
        <f t="shared" si="0"/>
        <v>5</v>
      </c>
    </row>
    <row r="7" spans="1:3" x14ac:dyDescent="0.4">
      <c r="A7" s="13" t="s">
        <v>8</v>
      </c>
      <c r="B7">
        <f>SUM('1:7'!$F13)</f>
        <v>593.65502693467033</v>
      </c>
      <c r="C7">
        <f t="shared" si="0"/>
        <v>6</v>
      </c>
    </row>
    <row r="8" spans="1:3" x14ac:dyDescent="0.4">
      <c r="A8" s="14" t="s">
        <v>9</v>
      </c>
      <c r="B8">
        <f>SUM('1:7'!$F14)</f>
        <v>562.4207950852649</v>
      </c>
      <c r="C8">
        <f t="shared" si="0"/>
        <v>7</v>
      </c>
    </row>
    <row r="9" spans="1:3" x14ac:dyDescent="0.4">
      <c r="A9" s="15" t="s">
        <v>10</v>
      </c>
      <c r="B9">
        <f>SUM('1:7'!$F15)</f>
        <v>557.10125953137072</v>
      </c>
      <c r="C9">
        <f t="shared" si="0"/>
        <v>8</v>
      </c>
    </row>
    <row r="10" spans="1:3" x14ac:dyDescent="0.4">
      <c r="A10" s="11" t="s">
        <v>6</v>
      </c>
      <c r="B10">
        <f>SUM('1:7'!$F11)</f>
        <v>290.08328111936532</v>
      </c>
      <c r="C10">
        <f t="shared" si="0"/>
        <v>9</v>
      </c>
    </row>
    <row r="11" spans="1:3" x14ac:dyDescent="0.4">
      <c r="A11" s="12" t="s">
        <v>7</v>
      </c>
      <c r="B11">
        <f>SUM('1:7'!$F12)</f>
        <v>197.86442307692306</v>
      </c>
      <c r="C11">
        <f t="shared" si="0"/>
        <v>10</v>
      </c>
    </row>
    <row r="12" spans="1:3" x14ac:dyDescent="0.4">
      <c r="A12" s="28" t="s">
        <v>5</v>
      </c>
      <c r="B12" s="24">
        <f>SUM('1:7'!$F10)</f>
        <v>120.08423586040917</v>
      </c>
      <c r="C12" s="24">
        <f t="shared" si="0"/>
        <v>11</v>
      </c>
    </row>
  </sheetData>
  <sortState xmlns:xlrd2="http://schemas.microsoft.com/office/spreadsheetml/2017/richdata2" ref="A2:C12">
    <sortCondition descending="1" ref="B1:B12"/>
  </sortState>
  <conditionalFormatting sqref="C2:C1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0394-DA81-41E1-B7B7-137DA933F03A}">
  <dimension ref="A1:L25"/>
  <sheetViews>
    <sheetView workbookViewId="0">
      <selection activeCell="K6" sqref="K6"/>
    </sheetView>
  </sheetViews>
  <sheetFormatPr defaultRowHeight="14.6" x14ac:dyDescent="0.4"/>
  <sheetData>
    <row r="1" spans="1:12" ht="15" thickBot="1" x14ac:dyDescent="0.45">
      <c r="A1" t="s">
        <v>47</v>
      </c>
      <c r="B1" s="8" t="s">
        <v>3</v>
      </c>
      <c r="C1" s="9" t="s">
        <v>46</v>
      </c>
      <c r="D1" s="10" t="s">
        <v>5</v>
      </c>
      <c r="E1" s="11" t="s">
        <v>6</v>
      </c>
      <c r="F1" s="12" t="s">
        <v>7</v>
      </c>
      <c r="G1" s="13" t="s">
        <v>8</v>
      </c>
      <c r="H1" s="14" t="s">
        <v>9</v>
      </c>
      <c r="I1" s="15" t="s">
        <v>10</v>
      </c>
      <c r="J1" s="16" t="s">
        <v>11</v>
      </c>
      <c r="K1" s="17" t="s">
        <v>12</v>
      </c>
      <c r="L1" s="22" t="s">
        <v>13</v>
      </c>
    </row>
    <row r="2" spans="1:12" ht="15" thickBot="1" x14ac:dyDescent="0.45">
      <c r="A2" t="s">
        <v>39</v>
      </c>
      <c r="B2" s="1">
        <v>0.55277777777777781</v>
      </c>
      <c r="C2" s="1">
        <v>0.52638888888888891</v>
      </c>
      <c r="D2" s="1" t="s">
        <v>24</v>
      </c>
      <c r="E2" s="1">
        <v>0.69097222222222221</v>
      </c>
      <c r="F2" s="1" t="s">
        <v>24</v>
      </c>
      <c r="G2" s="1">
        <v>0.62638888888888888</v>
      </c>
      <c r="H2" s="1">
        <v>0.68402777777777779</v>
      </c>
      <c r="I2" s="1">
        <v>0.55138888888888893</v>
      </c>
      <c r="J2" s="1">
        <v>0.49652777777777779</v>
      </c>
      <c r="K2" s="1" t="s">
        <v>24</v>
      </c>
      <c r="L2" s="23">
        <v>0.69374999999999998</v>
      </c>
    </row>
    <row r="3" spans="1:12" ht="15" thickBot="1" x14ac:dyDescent="0.45">
      <c r="A3" t="s">
        <v>40</v>
      </c>
      <c r="B3" s="26" t="s">
        <v>48</v>
      </c>
      <c r="C3" s="1">
        <v>0.59583333333333333</v>
      </c>
      <c r="D3" t="s">
        <v>24</v>
      </c>
      <c r="E3" s="1" t="s">
        <v>24</v>
      </c>
      <c r="F3" t="s">
        <v>24</v>
      </c>
      <c r="G3" s="1">
        <v>0.57916666666666672</v>
      </c>
      <c r="H3" s="1">
        <v>0.59305555555555556</v>
      </c>
      <c r="I3" s="1" t="s">
        <v>24</v>
      </c>
      <c r="J3" s="1">
        <v>0.51597222222222228</v>
      </c>
      <c r="K3" s="1">
        <v>0.52916666666666667</v>
      </c>
      <c r="L3" s="23">
        <v>0.5444444444444444</v>
      </c>
    </row>
    <row r="4" spans="1:12" x14ac:dyDescent="0.4">
      <c r="A4" t="s">
        <v>41</v>
      </c>
      <c r="B4" s="1" t="s">
        <v>29</v>
      </c>
      <c r="C4" s="1" t="s">
        <v>49</v>
      </c>
      <c r="D4" s="1" t="s">
        <v>31</v>
      </c>
      <c r="E4" s="1" t="s">
        <v>31</v>
      </c>
      <c r="F4" s="1">
        <v>0.58402777777777781</v>
      </c>
      <c r="G4" s="1" t="s">
        <v>29</v>
      </c>
      <c r="H4" s="1" t="s">
        <v>50</v>
      </c>
      <c r="I4" s="1">
        <v>0.66111111111111109</v>
      </c>
      <c r="J4" s="1" t="s">
        <v>24</v>
      </c>
      <c r="K4" s="1" t="s">
        <v>51</v>
      </c>
      <c r="L4" s="1" t="s">
        <v>24</v>
      </c>
    </row>
    <row r="5" spans="1:12" ht="15" thickBot="1" x14ac:dyDescent="0.45">
      <c r="A5" t="s">
        <v>42</v>
      </c>
      <c r="B5" s="1">
        <f ca="1">IF($D5="NPS","NPS",IF(ISNUMBER($B5),IF($B5+$D5/1440&gt;$B$3,"DQ",$B5+$D5/1440),$B5))</f>
        <v>0.60347222222222219</v>
      </c>
      <c r="C5" s="1">
        <f ca="1">IF($D5="NPS","NPS",IF(ISNUMBER($B5),IF($B5+$D5/1440&gt;$B$3,"DQ",$B5+$D5/1440),$B5))</f>
        <v>0.69097222222222221</v>
      </c>
      <c r="D5" s="1" t="s">
        <v>29</v>
      </c>
      <c r="E5" s="1">
        <f ca="1">IF($D5="NPS","NPS",IF(ISNUMBER($B5),IF($B5+$D5/1440&gt;$B$3,"DQ",$B5+$D5/1440),$B5))</f>
        <v>0.63749999999999996</v>
      </c>
      <c r="F5" s="1" t="s">
        <v>29</v>
      </c>
      <c r="G5" s="1">
        <f ca="1">IF($D5="NPS","NPS",IF(ISNUMBER($B5),IF($B5+$D5/1440&gt;$B$3,"DQ",$B5+$D5/1440),$B5))</f>
        <v>0.67291666666666672</v>
      </c>
      <c r="H5" s="1">
        <f ca="1">IF($D5="NPS","NPS",IF(ISNUMBER($B5),IF($B5+$D5/1440&gt;$B$3,"DQ",$B5+$D5/1440),$B5))</f>
        <v>0.65833333333333333</v>
      </c>
      <c r="I5" s="1" t="str">
        <f ca="1">IF($I5="NPS","NPS",IF(ISNUMBER($B22),IF($B22+$I5/1440&gt;$B$3,"DQ",$B22+$I5/1440),$B22))</f>
        <v>DNF</v>
      </c>
      <c r="J5" s="1" t="str">
        <f ca="1">IF($D5="NPS","NPS",IF(ISNUMBER($B5),IF($B5+$D5/1440&gt;$B$3,"DQ",$B5+$D5/1440),$B5))</f>
        <v>DNS</v>
      </c>
      <c r="K5" s="1">
        <v>0.64722222222222225</v>
      </c>
      <c r="L5" s="23">
        <f ca="1">IF($D5="NPS","NPS",IF(ISNUMBER($B5),IF($B5+$D5/1440&gt;$B$3,"DQ",$B5+$D5/1440),$B5))</f>
        <v>0.65277777777777779</v>
      </c>
    </row>
    <row r="6" spans="1:12" x14ac:dyDescent="0.4">
      <c r="A6" t="s">
        <v>43</v>
      </c>
      <c r="B6" s="1">
        <v>0.53888888888888886</v>
      </c>
      <c r="C6" s="1">
        <v>0.62986111111111109</v>
      </c>
      <c r="D6" s="1" t="s">
        <v>52</v>
      </c>
      <c r="E6" s="1" t="s">
        <v>53</v>
      </c>
      <c r="F6" s="1" t="s">
        <v>29</v>
      </c>
      <c r="G6" s="1">
        <v>0.61805555555555558</v>
      </c>
      <c r="H6" s="1">
        <v>0.64513888888888893</v>
      </c>
      <c r="I6" s="1">
        <v>0.57361111111111107</v>
      </c>
      <c r="J6" s="1" t="s">
        <v>24</v>
      </c>
      <c r="K6" s="1">
        <v>0.59444444444444444</v>
      </c>
      <c r="L6" s="1">
        <v>0.61250000000000004</v>
      </c>
    </row>
    <row r="7" spans="1:12" x14ac:dyDescent="0.4">
      <c r="A7" t="s">
        <v>44</v>
      </c>
      <c r="B7" s="1">
        <v>0.64444444444444449</v>
      </c>
      <c r="C7" s="1">
        <v>0.61250000000000004</v>
      </c>
      <c r="D7" s="1" t="s">
        <v>29</v>
      </c>
      <c r="E7" s="1" t="s">
        <v>29</v>
      </c>
      <c r="F7" s="1" t="s">
        <v>29</v>
      </c>
      <c r="G7" s="1" t="s">
        <v>29</v>
      </c>
      <c r="H7" s="1" t="s">
        <v>29</v>
      </c>
      <c r="I7" s="1" t="s">
        <v>29</v>
      </c>
      <c r="J7" s="1" t="s">
        <v>31</v>
      </c>
      <c r="K7" s="1">
        <v>0.61111111111111116</v>
      </c>
      <c r="L7" s="1">
        <v>0.63472222222222219</v>
      </c>
    </row>
    <row r="8" spans="1:12" x14ac:dyDescent="0.4">
      <c r="A8" t="s">
        <v>45</v>
      </c>
      <c r="B8" s="1">
        <v>0.70347222222222228</v>
      </c>
      <c r="C8" s="1">
        <v>0.56527777777777777</v>
      </c>
      <c r="D8" s="1" t="s">
        <v>29</v>
      </c>
      <c r="E8" s="1" t="s">
        <v>29</v>
      </c>
      <c r="F8" s="1" t="s">
        <v>29</v>
      </c>
      <c r="G8" s="1">
        <v>0.69374999999999998</v>
      </c>
      <c r="H8" s="1">
        <v>0.6958333333333333</v>
      </c>
      <c r="I8" s="1">
        <v>0.6958333333333333</v>
      </c>
      <c r="J8" s="1">
        <v>0.66597222222222219</v>
      </c>
      <c r="K8" s="1">
        <v>0.56736111111111109</v>
      </c>
      <c r="L8" s="1">
        <v>0.64166666666666672</v>
      </c>
    </row>
    <row r="15" spans="1:12" x14ac:dyDescent="0.4">
      <c r="D15" s="1"/>
    </row>
    <row r="16" spans="1:12" x14ac:dyDescent="0.4">
      <c r="D16" s="1"/>
    </row>
    <row r="17" spans="4:4" x14ac:dyDescent="0.4">
      <c r="D17" s="1"/>
    </row>
    <row r="18" spans="4:4" x14ac:dyDescent="0.4">
      <c r="D18" s="1"/>
    </row>
    <row r="19" spans="4:4" x14ac:dyDescent="0.4">
      <c r="D19" s="1"/>
    </row>
    <row r="20" spans="4:4" x14ac:dyDescent="0.4">
      <c r="D20" s="1"/>
    </row>
    <row r="21" spans="4:4" x14ac:dyDescent="0.4">
      <c r="D21" s="1"/>
    </row>
    <row r="23" spans="4:4" x14ac:dyDescent="0.4">
      <c r="D23" s="1"/>
    </row>
    <row r="24" spans="4:4" x14ac:dyDescent="0.4">
      <c r="D24" s="1"/>
    </row>
    <row r="25" spans="4:4" ht="15" thickBot="1" x14ac:dyDescent="0.45">
      <c r="D25" s="23"/>
    </row>
  </sheetData>
  <sortState xmlns:xlrd2="http://schemas.microsoft.com/office/spreadsheetml/2017/richdata2" ref="A2:L8">
    <sortCondition ref="A1:A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18B4-DB96-4CCA-9F6F-07C8F78B73DD}">
  <dimension ref="A1:G18"/>
  <sheetViews>
    <sheetView workbookViewId="0">
      <selection activeCell="D8" sqref="D8:D18"/>
    </sheetView>
  </sheetViews>
  <sheetFormatPr defaultRowHeight="14.6" x14ac:dyDescent="0.4"/>
  <cols>
    <col min="1" max="1" width="25.921875" bestFit="1" customWidth="1"/>
    <col min="2" max="2" width="15.3046875" bestFit="1" customWidth="1"/>
    <col min="3" max="3" width="7.69140625" bestFit="1" customWidth="1"/>
    <col min="4" max="4" width="11" bestFit="1" customWidth="1"/>
    <col min="5" max="5" width="15.3046875" bestFit="1" customWidth="1"/>
    <col min="6" max="6" width="9.3046875" bestFit="1" customWidth="1"/>
    <col min="7" max="7" width="5.61328125" bestFit="1" customWidth="1"/>
  </cols>
  <sheetData>
    <row r="1" spans="1:7" x14ac:dyDescent="0.4">
      <c r="A1" s="4" t="s">
        <v>14</v>
      </c>
      <c r="B1" s="5"/>
    </row>
    <row r="2" spans="1:7" x14ac:dyDescent="0.4">
      <c r="A2" s="7" t="s">
        <v>15</v>
      </c>
      <c r="B2" s="1">
        <v>0.85</v>
      </c>
      <c r="E2" s="1"/>
      <c r="F2" s="1"/>
    </row>
    <row r="3" spans="1:7" x14ac:dyDescent="0.4">
      <c r="A3" s="7" t="s">
        <v>16</v>
      </c>
      <c r="B3" s="1">
        <v>0.70833333333333337</v>
      </c>
      <c r="E3" s="1"/>
      <c r="F3" s="1"/>
    </row>
    <row r="4" spans="1:7" x14ac:dyDescent="0.4">
      <c r="A4" s="7" t="s">
        <v>17</v>
      </c>
      <c r="B4" s="2">
        <f>1440-B2*1440+B3*1440</f>
        <v>1236</v>
      </c>
      <c r="E4" s="2"/>
      <c r="F4" s="2"/>
    </row>
    <row r="5" spans="1:7" x14ac:dyDescent="0.4">
      <c r="A5" s="20" t="s">
        <v>18</v>
      </c>
      <c r="B5" s="21">
        <f>$B$4-MAX($E$8:$E$18)</f>
        <v>931</v>
      </c>
      <c r="E5" s="2"/>
    </row>
    <row r="7" spans="1:7" x14ac:dyDescent="0.4">
      <c r="A7" s="6" t="s">
        <v>0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1</v>
      </c>
      <c r="G7" s="4" t="s">
        <v>23</v>
      </c>
    </row>
    <row r="8" spans="1:7" x14ac:dyDescent="0.4">
      <c r="A8" s="8" t="s">
        <v>3</v>
      </c>
      <c r="B8" s="1">
        <v>0.55277777777777781</v>
      </c>
      <c r="D8" s="1">
        <f t="shared" ref="D8:D18" si="0">IF($C8="NPS","NPS",IF(ISNUMBER($B8),IF($B8+$C8/1440&gt;$B$3,"DQ",$B8+$C8/1440),$B8))</f>
        <v>0.55277777777777781</v>
      </c>
      <c r="E8" s="2">
        <f t="shared" ref="E8:E18" si="1">IF($D8&lt;1,$B$3*1440-$D8*1440,D8)</f>
        <v>224</v>
      </c>
      <c r="F8" s="3">
        <f t="shared" ref="F8:F18" si="2">IF(ISNUMBER($E8),($E8+60)*($B$5/$B$4),0)</f>
        <v>213.91909385113269</v>
      </c>
      <c r="G8">
        <f>IF($F8&gt;0,RANK($F8,$F$8:$F$18),"-")</f>
        <v>4</v>
      </c>
    </row>
    <row r="9" spans="1:7" x14ac:dyDescent="0.4">
      <c r="A9" s="9" t="s">
        <v>4</v>
      </c>
      <c r="B9" s="1">
        <v>0.52638888888888891</v>
      </c>
      <c r="D9" s="1">
        <f t="shared" si="0"/>
        <v>0.52638888888888891</v>
      </c>
      <c r="E9" s="2">
        <f t="shared" si="1"/>
        <v>262</v>
      </c>
      <c r="F9" s="3">
        <f t="shared" si="2"/>
        <v>242.54207119741099</v>
      </c>
      <c r="G9">
        <f t="shared" ref="G9:G18" si="3">IF($F9&gt;0,RANK($F9,$F$8:$F$18),"-")</f>
        <v>2</v>
      </c>
    </row>
    <row r="10" spans="1:7" x14ac:dyDescent="0.4">
      <c r="A10" s="10" t="s">
        <v>5</v>
      </c>
      <c r="B10" t="s">
        <v>24</v>
      </c>
      <c r="D10" s="1" t="str">
        <f t="shared" si="0"/>
        <v>DNS</v>
      </c>
      <c r="E10" s="2" t="str">
        <f t="shared" si="1"/>
        <v>DNS</v>
      </c>
      <c r="F10" s="3">
        <f t="shared" si="2"/>
        <v>0</v>
      </c>
      <c r="G10" t="str">
        <f t="shared" si="3"/>
        <v>-</v>
      </c>
    </row>
    <row r="11" spans="1:7" x14ac:dyDescent="0.4">
      <c r="A11" s="11" t="s">
        <v>6</v>
      </c>
      <c r="B11" s="1">
        <v>0.69097222222222221</v>
      </c>
      <c r="D11" s="1">
        <f t="shared" si="0"/>
        <v>0.69097222222222221</v>
      </c>
      <c r="E11" s="2">
        <f t="shared" si="1"/>
        <v>25</v>
      </c>
      <c r="F11" s="3">
        <f t="shared" si="2"/>
        <v>64.025080906148858</v>
      </c>
      <c r="G11">
        <f t="shared" si="3"/>
        <v>7</v>
      </c>
    </row>
    <row r="12" spans="1:7" x14ac:dyDescent="0.4">
      <c r="A12" s="12" t="s">
        <v>7</v>
      </c>
      <c r="B12" t="s">
        <v>24</v>
      </c>
      <c r="D12" s="1" t="str">
        <f t="shared" si="0"/>
        <v>DNS</v>
      </c>
      <c r="E12" s="2" t="str">
        <f t="shared" si="1"/>
        <v>DNS</v>
      </c>
      <c r="F12" s="3">
        <f t="shared" si="2"/>
        <v>0</v>
      </c>
      <c r="G12" t="str">
        <f t="shared" si="3"/>
        <v>-</v>
      </c>
    </row>
    <row r="13" spans="1:7" x14ac:dyDescent="0.4">
      <c r="A13" s="13" t="s">
        <v>8</v>
      </c>
      <c r="B13" s="1">
        <v>0.62638888888888888</v>
      </c>
      <c r="D13" s="1">
        <f t="shared" si="0"/>
        <v>0.62638888888888888</v>
      </c>
      <c r="E13" s="2">
        <f t="shared" si="1"/>
        <v>118</v>
      </c>
      <c r="F13" s="3">
        <f t="shared" si="2"/>
        <v>134.07605177993526</v>
      </c>
      <c r="G13">
        <f t="shared" si="3"/>
        <v>5</v>
      </c>
    </row>
    <row r="14" spans="1:7" x14ac:dyDescent="0.4">
      <c r="A14" s="14" t="s">
        <v>9</v>
      </c>
      <c r="B14" s="1">
        <v>0.68402777777777779</v>
      </c>
      <c r="D14" s="1">
        <f t="shared" si="0"/>
        <v>0.68402777777777779</v>
      </c>
      <c r="E14" s="2">
        <f t="shared" si="1"/>
        <v>35</v>
      </c>
      <c r="F14" s="3">
        <f t="shared" si="2"/>
        <v>71.557443365695789</v>
      </c>
      <c r="G14">
        <f t="shared" si="3"/>
        <v>6</v>
      </c>
    </row>
    <row r="15" spans="1:7" x14ac:dyDescent="0.4">
      <c r="A15" s="15" t="s">
        <v>10</v>
      </c>
      <c r="B15" s="1">
        <v>0.55138888888888893</v>
      </c>
      <c r="D15" s="1">
        <f t="shared" si="0"/>
        <v>0.55138888888888893</v>
      </c>
      <c r="E15" s="2">
        <f t="shared" si="1"/>
        <v>226</v>
      </c>
      <c r="F15" s="3">
        <f t="shared" si="2"/>
        <v>215.42556634304205</v>
      </c>
      <c r="G15">
        <f t="shared" si="3"/>
        <v>3</v>
      </c>
    </row>
    <row r="16" spans="1:7" x14ac:dyDescent="0.4">
      <c r="A16" s="16" t="s">
        <v>11</v>
      </c>
      <c r="B16" s="1">
        <v>0.49652777777777779</v>
      </c>
      <c r="D16" s="1">
        <f t="shared" si="0"/>
        <v>0.49652777777777779</v>
      </c>
      <c r="E16" s="2">
        <f t="shared" si="1"/>
        <v>305</v>
      </c>
      <c r="F16" s="3">
        <f t="shared" si="2"/>
        <v>274.93122977346275</v>
      </c>
      <c r="G16">
        <f t="shared" si="3"/>
        <v>1</v>
      </c>
    </row>
    <row r="17" spans="1:7" x14ac:dyDescent="0.4">
      <c r="A17" s="17" t="s">
        <v>12</v>
      </c>
      <c r="B17" t="s">
        <v>24</v>
      </c>
      <c r="D17" s="1" t="str">
        <f t="shared" si="0"/>
        <v>DNS</v>
      </c>
      <c r="E17" s="2" t="str">
        <f t="shared" si="1"/>
        <v>DNS</v>
      </c>
      <c r="F17" s="3">
        <f t="shared" si="2"/>
        <v>0</v>
      </c>
      <c r="G17" t="str">
        <f t="shared" si="3"/>
        <v>-</v>
      </c>
    </row>
    <row r="18" spans="1:7" x14ac:dyDescent="0.4">
      <c r="A18" s="22" t="s">
        <v>13</v>
      </c>
      <c r="B18" s="23">
        <v>0.69374999999999998</v>
      </c>
      <c r="C18" s="24"/>
      <c r="D18" s="23">
        <f t="shared" si="0"/>
        <v>0.69374999999999998</v>
      </c>
      <c r="E18" s="21">
        <f t="shared" si="1"/>
        <v>21</v>
      </c>
      <c r="F18" s="25">
        <f t="shared" si="2"/>
        <v>61.012135922330096</v>
      </c>
      <c r="G18" s="24">
        <f t="shared" si="3"/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D4F7-0C5A-4CFA-8737-3430A1DF8BA6}">
  <dimension ref="A1:H18"/>
  <sheetViews>
    <sheetView workbookViewId="0">
      <selection activeCell="D8" sqref="D8:D18"/>
    </sheetView>
  </sheetViews>
  <sheetFormatPr defaultRowHeight="14.6" x14ac:dyDescent="0.4"/>
  <cols>
    <col min="1" max="1" width="25.921875" bestFit="1" customWidth="1"/>
    <col min="2" max="2" width="15.765625" bestFit="1" customWidth="1"/>
    <col min="3" max="3" width="7.765625" bestFit="1" customWidth="1"/>
    <col min="4" max="4" width="11.3046875" bestFit="1" customWidth="1"/>
    <col min="5" max="5" width="15.61328125" bestFit="1" customWidth="1"/>
    <col min="6" max="6" width="9.3046875" bestFit="1" customWidth="1"/>
    <col min="7" max="7" width="5.921875" bestFit="1" customWidth="1"/>
  </cols>
  <sheetData>
    <row r="1" spans="1:8" x14ac:dyDescent="0.4">
      <c r="A1" s="4" t="s">
        <v>25</v>
      </c>
      <c r="B1" s="5"/>
    </row>
    <row r="2" spans="1:8" x14ac:dyDescent="0.4">
      <c r="A2" s="7" t="s">
        <v>15</v>
      </c>
      <c r="B2" s="1">
        <v>0.94097222222222221</v>
      </c>
      <c r="E2" s="1"/>
      <c r="F2" s="1"/>
    </row>
    <row r="3" spans="1:8" x14ac:dyDescent="0.4">
      <c r="A3" s="7" t="s">
        <v>16</v>
      </c>
      <c r="B3" s="1">
        <v>0.70833333333333337</v>
      </c>
      <c r="E3" s="1"/>
      <c r="F3" s="1"/>
    </row>
    <row r="4" spans="1:8" x14ac:dyDescent="0.4">
      <c r="A4" s="7" t="s">
        <v>17</v>
      </c>
      <c r="B4" s="2">
        <f>1440-B2*1440+B3*1440</f>
        <v>1105</v>
      </c>
      <c r="E4" s="2"/>
      <c r="F4" s="2"/>
    </row>
    <row r="5" spans="1:8" x14ac:dyDescent="0.4">
      <c r="A5" s="20" t="s">
        <v>18</v>
      </c>
      <c r="B5" s="21">
        <f>$B$4-MAX($E$8:$E$18)</f>
        <v>788.00000000000011</v>
      </c>
      <c r="E5" s="2"/>
    </row>
    <row r="7" spans="1:8" x14ac:dyDescent="0.4">
      <c r="A7" s="6" t="s">
        <v>0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1</v>
      </c>
      <c r="G7" s="4" t="s">
        <v>23</v>
      </c>
      <c r="H7" s="4" t="s">
        <v>26</v>
      </c>
    </row>
    <row r="8" spans="1:8" x14ac:dyDescent="0.4">
      <c r="A8" s="8" t="s">
        <v>3</v>
      </c>
      <c r="B8" s="1">
        <v>0.4777777777777778</v>
      </c>
      <c r="C8">
        <v>15</v>
      </c>
      <c r="D8" s="1">
        <f t="shared" ref="D8:D18" si="0">IF($C8="NPS","NPS",IF(ISNUMBER($B8),IF($B8+$C8/1440&gt;$B$3,"DQ",$B8+$C8/1440),$B8))</f>
        <v>0.48819444444444449</v>
      </c>
      <c r="E8" s="2">
        <f t="shared" ref="E8:E18" si="1">IF($D8&lt;1,$B$3*1440-$D8*1440,D8)</f>
        <v>316.99999999999989</v>
      </c>
      <c r="F8" s="3">
        <f t="shared" ref="F8:F18" si="2">IF(ISNUMBER($E8),($E8+60)*($B$5/$B$4),0)</f>
        <v>268.84705882352938</v>
      </c>
      <c r="G8">
        <f>IF($F8&gt;0,RANK($F8,$F$8:$F$18),"-")</f>
        <v>1</v>
      </c>
      <c r="H8" t="s">
        <v>27</v>
      </c>
    </row>
    <row r="9" spans="1:8" x14ac:dyDescent="0.4">
      <c r="A9" s="9" t="s">
        <v>4</v>
      </c>
      <c r="B9" s="1">
        <v>0.59583333333333333</v>
      </c>
      <c r="D9" s="1">
        <f t="shared" si="0"/>
        <v>0.59583333333333333</v>
      </c>
      <c r="E9" s="2">
        <f t="shared" si="1"/>
        <v>162</v>
      </c>
      <c r="F9" s="3">
        <f t="shared" si="2"/>
        <v>158.31312217194574</v>
      </c>
      <c r="G9">
        <f t="shared" ref="G9:G18" si="3">IF($F9&gt;0,RANK($F9,$F$8:$F$18),"-")</f>
        <v>7</v>
      </c>
    </row>
    <row r="10" spans="1:8" x14ac:dyDescent="0.4">
      <c r="A10" s="10" t="s">
        <v>5</v>
      </c>
      <c r="B10" t="s">
        <v>24</v>
      </c>
      <c r="D10" s="1" t="str">
        <f t="shared" si="0"/>
        <v>DNS</v>
      </c>
      <c r="E10" s="2" t="str">
        <f t="shared" si="1"/>
        <v>DNS</v>
      </c>
      <c r="F10" s="3">
        <f t="shared" si="2"/>
        <v>0</v>
      </c>
      <c r="G10" t="str">
        <f t="shared" si="3"/>
        <v>-</v>
      </c>
    </row>
    <row r="11" spans="1:8" x14ac:dyDescent="0.4">
      <c r="A11" s="11" t="s">
        <v>6</v>
      </c>
      <c r="B11" s="1" t="s">
        <v>24</v>
      </c>
      <c r="D11" s="1" t="str">
        <f t="shared" si="0"/>
        <v>DNS</v>
      </c>
      <c r="E11" s="2" t="str">
        <f t="shared" si="1"/>
        <v>DNS</v>
      </c>
      <c r="F11" s="3">
        <f t="shared" si="2"/>
        <v>0</v>
      </c>
      <c r="G11" t="str">
        <f t="shared" si="3"/>
        <v>-</v>
      </c>
    </row>
    <row r="12" spans="1:8" x14ac:dyDescent="0.4">
      <c r="A12" s="12" t="s">
        <v>7</v>
      </c>
      <c r="B12" t="s">
        <v>24</v>
      </c>
      <c r="D12" s="1" t="str">
        <f t="shared" si="0"/>
        <v>DNS</v>
      </c>
      <c r="E12" s="2" t="str">
        <f t="shared" si="1"/>
        <v>DNS</v>
      </c>
      <c r="F12" s="3">
        <f t="shared" si="2"/>
        <v>0</v>
      </c>
      <c r="G12" t="str">
        <f t="shared" si="3"/>
        <v>-</v>
      </c>
    </row>
    <row r="13" spans="1:8" x14ac:dyDescent="0.4">
      <c r="A13" s="13" t="s">
        <v>8</v>
      </c>
      <c r="B13" s="1">
        <v>0.57916666666666672</v>
      </c>
      <c r="D13" s="1">
        <f t="shared" si="0"/>
        <v>0.57916666666666672</v>
      </c>
      <c r="E13" s="2">
        <f t="shared" si="1"/>
        <v>185.99999999999989</v>
      </c>
      <c r="F13" s="3">
        <f t="shared" si="2"/>
        <v>175.42805429864248</v>
      </c>
      <c r="G13">
        <f t="shared" si="3"/>
        <v>5</v>
      </c>
    </row>
    <row r="14" spans="1:8" x14ac:dyDescent="0.4">
      <c r="A14" s="14" t="s">
        <v>9</v>
      </c>
      <c r="B14" s="1">
        <v>0.59305555555555556</v>
      </c>
      <c r="D14" s="1">
        <f t="shared" si="0"/>
        <v>0.59305555555555556</v>
      </c>
      <c r="E14" s="2">
        <f t="shared" si="1"/>
        <v>166</v>
      </c>
      <c r="F14" s="3">
        <f t="shared" si="2"/>
        <v>161.16561085972853</v>
      </c>
      <c r="G14">
        <f t="shared" si="3"/>
        <v>6</v>
      </c>
    </row>
    <row r="15" spans="1:8" x14ac:dyDescent="0.4">
      <c r="A15" s="15" t="s">
        <v>10</v>
      </c>
      <c r="B15" s="1" t="s">
        <v>24</v>
      </c>
      <c r="D15" s="1" t="str">
        <f t="shared" si="0"/>
        <v>DNS</v>
      </c>
      <c r="E15" s="2" t="str">
        <f t="shared" si="1"/>
        <v>DNS</v>
      </c>
      <c r="F15" s="3">
        <f t="shared" si="2"/>
        <v>0</v>
      </c>
      <c r="G15" t="str">
        <f t="shared" si="3"/>
        <v>-</v>
      </c>
    </row>
    <row r="16" spans="1:8" x14ac:dyDescent="0.4">
      <c r="A16" s="16" t="s">
        <v>11</v>
      </c>
      <c r="B16" s="1">
        <v>0.51597222222222228</v>
      </c>
      <c r="D16" s="1">
        <f t="shared" si="0"/>
        <v>0.51597222222222228</v>
      </c>
      <c r="E16" s="2">
        <f t="shared" si="1"/>
        <v>276.99999999999989</v>
      </c>
      <c r="F16" s="3">
        <f t="shared" si="2"/>
        <v>240.32217194570131</v>
      </c>
      <c r="G16">
        <f t="shared" si="3"/>
        <v>2</v>
      </c>
    </row>
    <row r="17" spans="1:8" x14ac:dyDescent="0.4">
      <c r="A17" s="17" t="s">
        <v>12</v>
      </c>
      <c r="B17" s="1">
        <v>0.52916666666666667</v>
      </c>
      <c r="D17" s="1">
        <f t="shared" si="0"/>
        <v>0.52916666666666667</v>
      </c>
      <c r="E17" s="2">
        <f t="shared" si="1"/>
        <v>258</v>
      </c>
      <c r="F17" s="3">
        <f t="shared" si="2"/>
        <v>226.77285067873308</v>
      </c>
      <c r="G17">
        <f t="shared" si="3"/>
        <v>3</v>
      </c>
    </row>
    <row r="18" spans="1:8" x14ac:dyDescent="0.4">
      <c r="A18" s="22" t="s">
        <v>13</v>
      </c>
      <c r="B18" s="23">
        <v>0.5444444444444444</v>
      </c>
      <c r="C18" s="24"/>
      <c r="D18" s="23">
        <f t="shared" si="0"/>
        <v>0.5444444444444444</v>
      </c>
      <c r="E18" s="21">
        <f t="shared" si="1"/>
        <v>236.00000000000011</v>
      </c>
      <c r="F18" s="25">
        <f t="shared" si="2"/>
        <v>211.08416289592773</v>
      </c>
      <c r="G18" s="24">
        <f t="shared" si="3"/>
        <v>4</v>
      </c>
      <c r="H18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AF60-D4D1-4552-9EA0-714D12213F30}">
  <dimension ref="A1:H18"/>
  <sheetViews>
    <sheetView workbookViewId="0">
      <selection activeCell="C17" sqref="C17"/>
    </sheetView>
  </sheetViews>
  <sheetFormatPr defaultRowHeight="14.6" x14ac:dyDescent="0.4"/>
  <cols>
    <col min="1" max="1" width="25.921875" bestFit="1" customWidth="1"/>
    <col min="2" max="2" width="15.765625" bestFit="1" customWidth="1"/>
    <col min="3" max="3" width="7.765625" bestFit="1" customWidth="1"/>
    <col min="4" max="4" width="11.3046875" bestFit="1" customWidth="1"/>
    <col min="5" max="5" width="15.61328125" bestFit="1" customWidth="1"/>
    <col min="6" max="6" width="9.3046875" bestFit="1" customWidth="1"/>
    <col min="7" max="7" width="5.921875" bestFit="1" customWidth="1"/>
  </cols>
  <sheetData>
    <row r="1" spans="1:8" x14ac:dyDescent="0.4">
      <c r="A1" s="4" t="s">
        <v>28</v>
      </c>
      <c r="B1" s="5"/>
    </row>
    <row r="2" spans="1:8" x14ac:dyDescent="0.4">
      <c r="A2" s="7" t="s">
        <v>15</v>
      </c>
      <c r="B2" s="1">
        <v>0.98611111111111116</v>
      </c>
      <c r="E2" s="1"/>
      <c r="F2" s="1"/>
    </row>
    <row r="3" spans="1:8" x14ac:dyDescent="0.4">
      <c r="A3" s="7" t="s">
        <v>16</v>
      </c>
      <c r="B3" s="1">
        <v>0.70833333333333337</v>
      </c>
      <c r="E3" s="1"/>
      <c r="F3" s="1"/>
    </row>
    <row r="4" spans="1:8" x14ac:dyDescent="0.4">
      <c r="A4" s="7" t="s">
        <v>17</v>
      </c>
      <c r="B4" s="2">
        <f>1440-B2*1440+B3*1440</f>
        <v>1040</v>
      </c>
      <c r="E4" s="2"/>
      <c r="F4" s="2"/>
    </row>
    <row r="5" spans="1:8" x14ac:dyDescent="0.4">
      <c r="A5" s="20" t="s">
        <v>18</v>
      </c>
      <c r="B5" s="21">
        <f>$B$4-MAX($E$8:$E$18)</f>
        <v>861</v>
      </c>
      <c r="E5" s="2"/>
    </row>
    <row r="7" spans="1:8" x14ac:dyDescent="0.4">
      <c r="A7" s="6" t="s">
        <v>0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1</v>
      </c>
      <c r="G7" s="4" t="s">
        <v>23</v>
      </c>
      <c r="H7" s="4" t="s">
        <v>26</v>
      </c>
    </row>
    <row r="8" spans="1:8" x14ac:dyDescent="0.4">
      <c r="A8" s="8" t="s">
        <v>3</v>
      </c>
      <c r="B8" s="1" t="s">
        <v>29</v>
      </c>
      <c r="D8" s="1" t="str">
        <f t="shared" ref="D8:D18" si="0">IF($C8="NPS","NPS",IF(ISNUMBER($B8),IF($B8+$C8/1440&gt;$B$3,"DQ",$B8+$C8/1440),$B8))</f>
        <v>DNF</v>
      </c>
      <c r="E8" s="2" t="str">
        <f t="shared" ref="E8:E18" si="1">IF($D8&lt;1,$B$3*1440-$D8*1440,D8)</f>
        <v>DNF</v>
      </c>
      <c r="F8" s="3">
        <f t="shared" ref="F8:F18" si="2">IF(ISNUMBER($E8),($E8+60)*($B$5/$B$4),0)</f>
        <v>0</v>
      </c>
      <c r="G8" t="str">
        <f>IF($F8&gt;0,RANK($F8,$F$8:$F$18),"-")</f>
        <v>-</v>
      </c>
    </row>
    <row r="9" spans="1:8" x14ac:dyDescent="0.4">
      <c r="A9" s="9" t="s">
        <v>4</v>
      </c>
      <c r="B9" s="1">
        <v>0.70347222222222228</v>
      </c>
      <c r="C9">
        <v>360</v>
      </c>
      <c r="D9" s="1" t="str">
        <f t="shared" si="0"/>
        <v>DQ</v>
      </c>
      <c r="E9" s="2" t="str">
        <f t="shared" si="1"/>
        <v>DQ</v>
      </c>
      <c r="F9" s="3">
        <f t="shared" si="2"/>
        <v>0</v>
      </c>
      <c r="G9" t="str">
        <f t="shared" ref="G9:G18" si="3">IF($F9&gt;0,RANK($F9,$F$8:$F$18),"-")</f>
        <v>-</v>
      </c>
      <c r="H9" t="s">
        <v>30</v>
      </c>
    </row>
    <row r="10" spans="1:8" x14ac:dyDescent="0.4">
      <c r="A10" s="10" t="s">
        <v>5</v>
      </c>
      <c r="B10" s="1">
        <v>0.55833333333333335</v>
      </c>
      <c r="C10" t="s">
        <v>31</v>
      </c>
      <c r="D10" s="1" t="str">
        <f t="shared" si="0"/>
        <v>NPS</v>
      </c>
      <c r="E10" s="2" t="str">
        <f t="shared" si="1"/>
        <v>NPS</v>
      </c>
      <c r="F10" s="3">
        <f t="shared" si="2"/>
        <v>0</v>
      </c>
      <c r="G10" t="str">
        <f t="shared" si="3"/>
        <v>-</v>
      </c>
      <c r="H10" t="s">
        <v>32</v>
      </c>
    </row>
    <row r="11" spans="1:8" x14ac:dyDescent="0.4">
      <c r="A11" s="11" t="s">
        <v>6</v>
      </c>
      <c r="B11" s="1" t="s">
        <v>29</v>
      </c>
      <c r="C11" t="s">
        <v>31</v>
      </c>
      <c r="D11" s="1" t="str">
        <f t="shared" si="0"/>
        <v>NPS</v>
      </c>
      <c r="E11" s="2" t="str">
        <f t="shared" si="1"/>
        <v>NPS</v>
      </c>
      <c r="F11" s="3">
        <f t="shared" si="2"/>
        <v>0</v>
      </c>
      <c r="G11" t="str">
        <f t="shared" si="3"/>
        <v>-</v>
      </c>
    </row>
    <row r="12" spans="1:8" x14ac:dyDescent="0.4">
      <c r="A12" s="12" t="s">
        <v>7</v>
      </c>
      <c r="B12" s="1">
        <v>0.58402777777777781</v>
      </c>
      <c r="D12" s="1">
        <f t="shared" si="0"/>
        <v>0.58402777777777781</v>
      </c>
      <c r="E12" s="2">
        <f t="shared" si="1"/>
        <v>179</v>
      </c>
      <c r="F12" s="3">
        <f t="shared" si="2"/>
        <v>197.86442307692306</v>
      </c>
      <c r="G12">
        <f t="shared" si="3"/>
        <v>1</v>
      </c>
    </row>
    <row r="13" spans="1:8" x14ac:dyDescent="0.4">
      <c r="A13" s="13" t="s">
        <v>8</v>
      </c>
      <c r="B13" s="1" t="s">
        <v>29</v>
      </c>
      <c r="D13" s="1" t="str">
        <f t="shared" si="0"/>
        <v>DNF</v>
      </c>
      <c r="E13" s="2" t="str">
        <f t="shared" si="1"/>
        <v>DNF</v>
      </c>
      <c r="F13" s="3">
        <f t="shared" si="2"/>
        <v>0</v>
      </c>
      <c r="G13" t="str">
        <f t="shared" si="3"/>
        <v>-</v>
      </c>
    </row>
    <row r="14" spans="1:8" x14ac:dyDescent="0.4">
      <c r="A14" s="14" t="s">
        <v>9</v>
      </c>
      <c r="B14" s="1">
        <v>0.62847222222222221</v>
      </c>
      <c r="C14">
        <v>105</v>
      </c>
      <c r="D14" s="1">
        <f t="shared" si="0"/>
        <v>0.70138888888888884</v>
      </c>
      <c r="E14" s="2">
        <f t="shared" si="1"/>
        <v>10.000000000000114</v>
      </c>
      <c r="F14" s="3">
        <f t="shared" si="2"/>
        <v>57.951923076923165</v>
      </c>
      <c r="G14">
        <f t="shared" si="3"/>
        <v>4</v>
      </c>
      <c r="H14" t="s">
        <v>33</v>
      </c>
    </row>
    <row r="15" spans="1:8" x14ac:dyDescent="0.4">
      <c r="A15" s="15" t="s">
        <v>10</v>
      </c>
      <c r="B15" s="1">
        <v>0.66111111111111109</v>
      </c>
      <c r="D15" s="1">
        <f t="shared" si="0"/>
        <v>0.66111111111111109</v>
      </c>
      <c r="E15" s="2">
        <f t="shared" si="1"/>
        <v>68</v>
      </c>
      <c r="F15" s="3">
        <f t="shared" si="2"/>
        <v>105.96923076923076</v>
      </c>
      <c r="G15">
        <f t="shared" si="3"/>
        <v>2</v>
      </c>
    </row>
    <row r="16" spans="1:8" x14ac:dyDescent="0.4">
      <c r="A16" s="16" t="s">
        <v>11</v>
      </c>
      <c r="B16" s="1" t="s">
        <v>24</v>
      </c>
      <c r="D16" s="1" t="str">
        <f t="shared" si="0"/>
        <v>DNS</v>
      </c>
      <c r="E16" s="2" t="str">
        <f t="shared" si="1"/>
        <v>DNS</v>
      </c>
      <c r="F16" s="3">
        <f t="shared" si="2"/>
        <v>0</v>
      </c>
      <c r="G16" t="str">
        <f t="shared" si="3"/>
        <v>-</v>
      </c>
    </row>
    <row r="17" spans="1:8" x14ac:dyDescent="0.4">
      <c r="A17" s="17" t="s">
        <v>12</v>
      </c>
      <c r="B17" s="1">
        <v>0.67361111111111116</v>
      </c>
      <c r="C17">
        <v>15</v>
      </c>
      <c r="D17" s="1">
        <f t="shared" si="0"/>
        <v>0.68402777777777779</v>
      </c>
      <c r="E17" s="2">
        <f t="shared" si="1"/>
        <v>35</v>
      </c>
      <c r="F17" s="3">
        <f t="shared" si="2"/>
        <v>78.649038461538453</v>
      </c>
      <c r="G17">
        <f t="shared" si="3"/>
        <v>3</v>
      </c>
      <c r="H17" t="s">
        <v>27</v>
      </c>
    </row>
    <row r="18" spans="1:8" ht="15" thickBot="1" x14ac:dyDescent="0.45">
      <c r="A18" s="22" t="s">
        <v>13</v>
      </c>
      <c r="B18" s="23" t="s">
        <v>24</v>
      </c>
      <c r="C18" s="24"/>
      <c r="D18" s="23" t="str">
        <f t="shared" si="0"/>
        <v>DNS</v>
      </c>
      <c r="E18" s="21" t="str">
        <f t="shared" si="1"/>
        <v>DNS</v>
      </c>
      <c r="F18" s="25">
        <f t="shared" si="2"/>
        <v>0</v>
      </c>
      <c r="G18" s="24" t="str">
        <f t="shared" si="3"/>
        <v>-</v>
      </c>
      <c r="H18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A7BA-B6BB-470C-92EA-23F9AA944518}">
  <dimension ref="A1:G18"/>
  <sheetViews>
    <sheetView topLeftCell="A2" workbookViewId="0">
      <selection activeCell="D32" sqref="D32"/>
    </sheetView>
  </sheetViews>
  <sheetFormatPr defaultRowHeight="14.6" x14ac:dyDescent="0.4"/>
  <cols>
    <col min="1" max="1" width="25.921875" bestFit="1" customWidth="1"/>
    <col min="2" max="2" width="15.765625" bestFit="1" customWidth="1"/>
    <col min="3" max="3" width="7.765625" bestFit="1" customWidth="1"/>
    <col min="4" max="4" width="11.3046875" bestFit="1" customWidth="1"/>
    <col min="5" max="5" width="15.61328125" bestFit="1" customWidth="1"/>
    <col min="6" max="6" width="9.3046875" bestFit="1" customWidth="1"/>
    <col min="7" max="7" width="5.921875" bestFit="1" customWidth="1"/>
  </cols>
  <sheetData>
    <row r="1" spans="1:7" x14ac:dyDescent="0.4">
      <c r="A1" s="4" t="s">
        <v>34</v>
      </c>
      <c r="B1" s="5"/>
    </row>
    <row r="2" spans="1:7" x14ac:dyDescent="0.4">
      <c r="A2" s="7" t="s">
        <v>15</v>
      </c>
      <c r="B2" s="1">
        <v>0.11180555555555556</v>
      </c>
      <c r="E2" s="1"/>
      <c r="F2" s="1"/>
    </row>
    <row r="3" spans="1:7" x14ac:dyDescent="0.4">
      <c r="A3" s="7" t="s">
        <v>16</v>
      </c>
      <c r="B3" s="1">
        <v>0.70833333333333337</v>
      </c>
      <c r="E3" s="1"/>
      <c r="F3" s="1"/>
    </row>
    <row r="4" spans="1:7" x14ac:dyDescent="0.4">
      <c r="A4" s="7" t="s">
        <v>17</v>
      </c>
      <c r="B4" s="2">
        <f>(B3-B2)*1440</f>
        <v>859</v>
      </c>
      <c r="E4" s="2"/>
      <c r="F4" s="2"/>
    </row>
    <row r="5" spans="1:7" x14ac:dyDescent="0.4">
      <c r="A5" s="20" t="s">
        <v>18</v>
      </c>
      <c r="B5" s="21">
        <f>$B$4-MAX($E$8:$E$18)</f>
        <v>708</v>
      </c>
      <c r="E5" s="2"/>
    </row>
    <row r="7" spans="1:7" x14ac:dyDescent="0.4">
      <c r="A7" s="6" t="s">
        <v>0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1</v>
      </c>
      <c r="G7" s="4" t="s">
        <v>23</v>
      </c>
    </row>
    <row r="8" spans="1:7" x14ac:dyDescent="0.4">
      <c r="A8" s="8" t="s">
        <v>3</v>
      </c>
      <c r="B8" s="1">
        <v>0.60347222222222219</v>
      </c>
      <c r="D8" s="1">
        <f t="shared" ref="D8:D18" si="0">IF($C8="NPS","NPS",IF(ISNUMBER($B8),IF($B8+$C8/1440&gt;$B$3,"DQ",$B8+$C8/1440),$B8))</f>
        <v>0.60347222222222219</v>
      </c>
      <c r="E8" s="2">
        <f t="shared" ref="E8:E18" si="1">IF($D8&lt;1,$B$3*1440-$D8*1440,D8)</f>
        <v>151</v>
      </c>
      <c r="F8" s="3">
        <f t="shared" ref="F8:F18" si="2">IF(ISNUMBER($E8),($E8+60)*($B$5/$B$4),0)</f>
        <v>173.9091967403958</v>
      </c>
      <c r="G8">
        <f>IF($F8&gt;0,RANK($F8,$F$8:$F$18),"-")</f>
        <v>1</v>
      </c>
    </row>
    <row r="9" spans="1:7" x14ac:dyDescent="0.4">
      <c r="A9" s="9" t="s">
        <v>4</v>
      </c>
      <c r="B9" s="1">
        <v>0.69097222222222221</v>
      </c>
      <c r="D9" s="1">
        <f t="shared" si="0"/>
        <v>0.69097222222222221</v>
      </c>
      <c r="E9" s="2">
        <f t="shared" si="1"/>
        <v>25</v>
      </c>
      <c r="F9" s="3">
        <f t="shared" si="2"/>
        <v>70.058207217694985</v>
      </c>
      <c r="G9">
        <f t="shared" ref="G9:G18" si="3">IF($F9&gt;0,RANK($F9,$F$8:$F$18),"-")</f>
        <v>7</v>
      </c>
    </row>
    <row r="10" spans="1:7" x14ac:dyDescent="0.4">
      <c r="A10" s="10" t="s">
        <v>5</v>
      </c>
      <c r="B10" t="s">
        <v>29</v>
      </c>
      <c r="D10" s="1" t="str">
        <f t="shared" si="0"/>
        <v>DNF</v>
      </c>
      <c r="E10" s="2" t="str">
        <f t="shared" si="1"/>
        <v>DNF</v>
      </c>
      <c r="F10" s="3">
        <f t="shared" si="2"/>
        <v>0</v>
      </c>
      <c r="G10" t="str">
        <f t="shared" si="3"/>
        <v>-</v>
      </c>
    </row>
    <row r="11" spans="1:7" x14ac:dyDescent="0.4">
      <c r="A11" s="11" t="s">
        <v>6</v>
      </c>
      <c r="B11" s="1">
        <v>0.63749999999999996</v>
      </c>
      <c r="D11" s="1">
        <f t="shared" si="0"/>
        <v>0.63749999999999996</v>
      </c>
      <c r="E11" s="2">
        <f t="shared" si="1"/>
        <v>102.00000000000011</v>
      </c>
      <c r="F11" s="3">
        <f t="shared" si="2"/>
        <v>133.52270081490113</v>
      </c>
      <c r="G11">
        <f t="shared" si="3"/>
        <v>2</v>
      </c>
    </row>
    <row r="12" spans="1:7" x14ac:dyDescent="0.4">
      <c r="A12" s="12" t="s">
        <v>7</v>
      </c>
      <c r="B12" t="s">
        <v>29</v>
      </c>
      <c r="D12" s="1" t="str">
        <f t="shared" si="0"/>
        <v>DNF</v>
      </c>
      <c r="E12" s="2" t="str">
        <f t="shared" si="1"/>
        <v>DNF</v>
      </c>
      <c r="F12" s="3">
        <f t="shared" si="2"/>
        <v>0</v>
      </c>
      <c r="G12" t="str">
        <f t="shared" si="3"/>
        <v>-</v>
      </c>
    </row>
    <row r="13" spans="1:7" x14ac:dyDescent="0.4">
      <c r="A13" s="13" t="s">
        <v>8</v>
      </c>
      <c r="B13" s="1">
        <v>0.67291666666666672</v>
      </c>
      <c r="D13" s="1">
        <f t="shared" si="0"/>
        <v>0.67291666666666672</v>
      </c>
      <c r="E13" s="2">
        <f t="shared" si="1"/>
        <v>50.999999999999886</v>
      </c>
      <c r="F13" s="3">
        <f t="shared" si="2"/>
        <v>91.487776484283955</v>
      </c>
      <c r="G13">
        <f t="shared" si="3"/>
        <v>6</v>
      </c>
    </row>
    <row r="14" spans="1:7" x14ac:dyDescent="0.4">
      <c r="A14" s="14" t="s">
        <v>9</v>
      </c>
      <c r="B14" s="1">
        <v>0.65833333333333333</v>
      </c>
      <c r="D14" s="1">
        <f t="shared" si="0"/>
        <v>0.65833333333333333</v>
      </c>
      <c r="E14" s="2">
        <f t="shared" si="1"/>
        <v>72</v>
      </c>
      <c r="F14" s="3">
        <f t="shared" si="2"/>
        <v>108.79627473806751</v>
      </c>
      <c r="G14">
        <f t="shared" si="3"/>
        <v>5</v>
      </c>
    </row>
    <row r="15" spans="1:7" x14ac:dyDescent="0.4">
      <c r="A15" s="15" t="s">
        <v>10</v>
      </c>
      <c r="B15" s="1" t="s">
        <v>29</v>
      </c>
      <c r="D15" s="1" t="str">
        <f t="shared" si="0"/>
        <v>DNF</v>
      </c>
      <c r="E15" s="2" t="str">
        <f t="shared" si="1"/>
        <v>DNF</v>
      </c>
      <c r="F15" s="3">
        <f t="shared" si="2"/>
        <v>0</v>
      </c>
      <c r="G15" t="str">
        <f t="shared" si="3"/>
        <v>-</v>
      </c>
    </row>
    <row r="16" spans="1:7" x14ac:dyDescent="0.4">
      <c r="A16" s="16" t="s">
        <v>11</v>
      </c>
      <c r="B16" s="1" t="s">
        <v>24</v>
      </c>
      <c r="D16" s="1" t="str">
        <f t="shared" si="0"/>
        <v>DNS</v>
      </c>
      <c r="E16" s="2" t="str">
        <f t="shared" si="1"/>
        <v>DNS</v>
      </c>
      <c r="F16" s="3">
        <f t="shared" si="2"/>
        <v>0</v>
      </c>
      <c r="G16" t="str">
        <f t="shared" si="3"/>
        <v>-</v>
      </c>
    </row>
    <row r="17" spans="1:7" x14ac:dyDescent="0.4">
      <c r="A17" s="17" t="s">
        <v>12</v>
      </c>
      <c r="B17" s="1">
        <v>0.64722222222222225</v>
      </c>
      <c r="D17" s="1">
        <f t="shared" si="0"/>
        <v>0.64722222222222225</v>
      </c>
      <c r="E17" s="2">
        <f t="shared" si="1"/>
        <v>88</v>
      </c>
      <c r="F17" s="3">
        <f t="shared" si="2"/>
        <v>121.98370197904539</v>
      </c>
      <c r="G17">
        <f t="shared" si="3"/>
        <v>3</v>
      </c>
    </row>
    <row r="18" spans="1:7" x14ac:dyDescent="0.4">
      <c r="A18" s="22" t="s">
        <v>13</v>
      </c>
      <c r="B18" s="23">
        <v>0.65277777777777779</v>
      </c>
      <c r="C18" s="24"/>
      <c r="D18" s="23">
        <f t="shared" si="0"/>
        <v>0.65277777777777779</v>
      </c>
      <c r="E18" s="21">
        <f t="shared" si="1"/>
        <v>80</v>
      </c>
      <c r="F18" s="25">
        <f t="shared" si="2"/>
        <v>115.38998835855645</v>
      </c>
      <c r="G18" s="24">
        <f t="shared" si="3"/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1C67-76BD-4AA3-B4CD-157C716148DE}">
  <dimension ref="A1:H18"/>
  <sheetViews>
    <sheetView workbookViewId="0">
      <selection activeCell="D17" sqref="D17"/>
    </sheetView>
  </sheetViews>
  <sheetFormatPr defaultRowHeight="14.6" x14ac:dyDescent="0.4"/>
  <cols>
    <col min="1" max="1" width="25.921875" bestFit="1" customWidth="1"/>
    <col min="2" max="2" width="15.765625" bestFit="1" customWidth="1"/>
    <col min="3" max="3" width="7.765625" bestFit="1" customWidth="1"/>
    <col min="4" max="4" width="11.3046875" bestFit="1" customWidth="1"/>
    <col min="5" max="5" width="15.61328125" bestFit="1" customWidth="1"/>
    <col min="6" max="6" width="9.3046875" bestFit="1" customWidth="1"/>
    <col min="7" max="7" width="5.921875" bestFit="1" customWidth="1"/>
  </cols>
  <sheetData>
    <row r="1" spans="1:8" x14ac:dyDescent="0.4">
      <c r="A1" s="4" t="s">
        <v>35</v>
      </c>
      <c r="B1" s="5"/>
    </row>
    <row r="2" spans="1:8" x14ac:dyDescent="0.4">
      <c r="A2" s="7" t="s">
        <v>15</v>
      </c>
      <c r="B2" s="1">
        <v>0.13125000000000001</v>
      </c>
      <c r="E2" s="1"/>
      <c r="F2" s="1"/>
    </row>
    <row r="3" spans="1:8" x14ac:dyDescent="0.4">
      <c r="A3" s="7" t="s">
        <v>16</v>
      </c>
      <c r="B3" s="1">
        <v>0.70833333333333337</v>
      </c>
      <c r="E3" s="1"/>
      <c r="F3" s="1"/>
    </row>
    <row r="4" spans="1:8" x14ac:dyDescent="0.4">
      <c r="A4" s="7" t="s">
        <v>17</v>
      </c>
      <c r="B4" s="2">
        <f>(B3-B2)*1440</f>
        <v>831.00000000000011</v>
      </c>
      <c r="E4" s="2"/>
      <c r="F4" s="2"/>
    </row>
    <row r="5" spans="1:8" x14ac:dyDescent="0.4">
      <c r="A5" s="20" t="s">
        <v>18</v>
      </c>
      <c r="B5" s="21">
        <f>$B$4-MAX($E$8:$E$18)</f>
        <v>587.00000000000011</v>
      </c>
      <c r="E5" s="2"/>
    </row>
    <row r="7" spans="1:8" x14ac:dyDescent="0.4">
      <c r="A7" s="6" t="s">
        <v>0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1</v>
      </c>
      <c r="G7" s="4" t="s">
        <v>23</v>
      </c>
      <c r="H7" s="4"/>
    </row>
    <row r="8" spans="1:8" x14ac:dyDescent="0.4">
      <c r="A8" s="8" t="s">
        <v>3</v>
      </c>
      <c r="B8" s="1">
        <v>0.53888888888888886</v>
      </c>
      <c r="D8" s="1">
        <f t="shared" ref="D8:D18" si="0">IF($C8="NPS","NPS",IF(ISNUMBER($B8),IF($B8+$C8/1440&gt;$B$3,"DQ",$B8+$C8/1440),$B8))</f>
        <v>0.53888888888888886</v>
      </c>
      <c r="E8" s="2">
        <f t="shared" ref="E8:E18" si="1">IF($D8&lt;1,$B$3*1440-$D8*1440,D8)</f>
        <v>244</v>
      </c>
      <c r="F8" s="3">
        <f t="shared" ref="F8:F18" si="2">IF(ISNUMBER($E8),($E8+60)*($B$5/$B$4),0)</f>
        <v>214.73886883273167</v>
      </c>
      <c r="G8">
        <f>IF($F8&gt;0,RANK($F8,$F$8:$F$18),"-")</f>
        <v>1</v>
      </c>
    </row>
    <row r="9" spans="1:8" x14ac:dyDescent="0.4">
      <c r="A9" s="9" t="s">
        <v>4</v>
      </c>
      <c r="B9" s="1">
        <v>0.62986111111111109</v>
      </c>
      <c r="D9" s="1">
        <f t="shared" si="0"/>
        <v>0.62986111111111109</v>
      </c>
      <c r="E9" s="2">
        <f t="shared" si="1"/>
        <v>113</v>
      </c>
      <c r="F9" s="3">
        <f t="shared" si="2"/>
        <v>122.20336943441637</v>
      </c>
      <c r="G9">
        <f t="shared" ref="G9:G18" si="3">IF($F9&gt;0,RANK($F9,$F$8:$F$18),"-")</f>
        <v>6</v>
      </c>
    </row>
    <row r="10" spans="1:8" x14ac:dyDescent="0.4">
      <c r="A10" s="10" t="s">
        <v>5</v>
      </c>
      <c r="B10" s="1">
        <v>0.56944444444444442</v>
      </c>
      <c r="C10">
        <v>90</v>
      </c>
      <c r="D10" s="1">
        <f t="shared" si="0"/>
        <v>0.63194444444444442</v>
      </c>
      <c r="E10" s="2">
        <f t="shared" si="1"/>
        <v>110</v>
      </c>
      <c r="F10" s="3">
        <f t="shared" si="2"/>
        <v>120.08423586040917</v>
      </c>
      <c r="G10">
        <f t="shared" si="3"/>
        <v>7</v>
      </c>
      <c r="H10" t="s">
        <v>38</v>
      </c>
    </row>
    <row r="11" spans="1:8" x14ac:dyDescent="0.4">
      <c r="A11" s="11" t="s">
        <v>6</v>
      </c>
      <c r="B11" s="1">
        <v>0.64861111111111114</v>
      </c>
      <c r="C11">
        <v>15</v>
      </c>
      <c r="D11" s="1">
        <f t="shared" si="0"/>
        <v>0.65902777777777777</v>
      </c>
      <c r="E11" s="2">
        <f t="shared" si="1"/>
        <v>71</v>
      </c>
      <c r="F11" s="3">
        <f t="shared" si="2"/>
        <v>92.535499398315295</v>
      </c>
      <c r="G11">
        <f t="shared" si="3"/>
        <v>9</v>
      </c>
      <c r="H11" t="s">
        <v>27</v>
      </c>
    </row>
    <row r="12" spans="1:8" x14ac:dyDescent="0.4">
      <c r="A12" s="12" t="s">
        <v>7</v>
      </c>
      <c r="B12" t="s">
        <v>29</v>
      </c>
      <c r="D12" s="1" t="str">
        <f t="shared" si="0"/>
        <v>DNF</v>
      </c>
      <c r="E12" s="2" t="str">
        <f t="shared" si="1"/>
        <v>DNF</v>
      </c>
      <c r="F12" s="3">
        <f t="shared" si="2"/>
        <v>0</v>
      </c>
      <c r="G12" t="str">
        <f t="shared" si="3"/>
        <v>-</v>
      </c>
    </row>
    <row r="13" spans="1:8" x14ac:dyDescent="0.4">
      <c r="A13" s="13" t="s">
        <v>8</v>
      </c>
      <c r="B13" s="1">
        <v>0.61805555555555558</v>
      </c>
      <c r="D13" s="1">
        <f t="shared" si="0"/>
        <v>0.61805555555555558</v>
      </c>
      <c r="E13" s="2">
        <f t="shared" si="1"/>
        <v>130</v>
      </c>
      <c r="F13" s="3">
        <f t="shared" si="2"/>
        <v>134.21179302045729</v>
      </c>
      <c r="G13">
        <f t="shared" si="3"/>
        <v>5</v>
      </c>
    </row>
    <row r="14" spans="1:8" x14ac:dyDescent="0.4">
      <c r="A14" s="14" t="s">
        <v>9</v>
      </c>
      <c r="B14" s="1">
        <v>0.64513888888888893</v>
      </c>
      <c r="D14" s="1">
        <f t="shared" si="0"/>
        <v>0.64513888888888893</v>
      </c>
      <c r="E14" s="2">
        <f t="shared" si="1"/>
        <v>91</v>
      </c>
      <c r="F14" s="3">
        <f t="shared" si="2"/>
        <v>106.66305655836344</v>
      </c>
      <c r="G14">
        <f t="shared" si="3"/>
        <v>8</v>
      </c>
    </row>
    <row r="15" spans="1:8" x14ac:dyDescent="0.4">
      <c r="A15" s="15" t="s">
        <v>10</v>
      </c>
      <c r="B15" s="1">
        <v>0.57361111111111107</v>
      </c>
      <c r="D15" s="1">
        <f t="shared" si="0"/>
        <v>0.57361111111111107</v>
      </c>
      <c r="E15" s="2">
        <f t="shared" si="1"/>
        <v>194</v>
      </c>
      <c r="F15" s="3">
        <f t="shared" si="2"/>
        <v>179.41997593261132</v>
      </c>
      <c r="G15">
        <f t="shared" si="3"/>
        <v>2</v>
      </c>
    </row>
    <row r="16" spans="1:8" x14ac:dyDescent="0.4">
      <c r="A16" s="16" t="s">
        <v>11</v>
      </c>
      <c r="B16" s="1" t="s">
        <v>24</v>
      </c>
      <c r="D16" s="1" t="str">
        <f t="shared" si="0"/>
        <v>DNS</v>
      </c>
      <c r="E16" s="2" t="str">
        <f t="shared" si="1"/>
        <v>DNS</v>
      </c>
      <c r="F16" s="3">
        <f t="shared" si="2"/>
        <v>0</v>
      </c>
      <c r="G16" t="str">
        <f t="shared" si="3"/>
        <v>-</v>
      </c>
    </row>
    <row r="17" spans="1:7" x14ac:dyDescent="0.4">
      <c r="A17" s="17" t="s">
        <v>12</v>
      </c>
      <c r="B17" s="1">
        <v>0.59444444444444444</v>
      </c>
      <c r="D17" s="1">
        <f t="shared" si="0"/>
        <v>0.59444444444444444</v>
      </c>
      <c r="E17" s="2">
        <f t="shared" si="1"/>
        <v>164</v>
      </c>
      <c r="F17" s="3">
        <f t="shared" si="2"/>
        <v>158.22864019253913</v>
      </c>
      <c r="G17">
        <f t="shared" si="3"/>
        <v>3</v>
      </c>
    </row>
    <row r="18" spans="1:7" x14ac:dyDescent="0.4">
      <c r="A18" s="22" t="s">
        <v>13</v>
      </c>
      <c r="B18" s="23">
        <v>0.61250000000000004</v>
      </c>
      <c r="C18" s="24"/>
      <c r="D18" s="23">
        <f t="shared" si="0"/>
        <v>0.61250000000000004</v>
      </c>
      <c r="E18" s="21">
        <f t="shared" si="1"/>
        <v>137.99999999999989</v>
      </c>
      <c r="F18" s="25">
        <f t="shared" si="2"/>
        <v>139.86281588447648</v>
      </c>
      <c r="G18" s="24">
        <f t="shared" si="3"/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20C5-C311-4F9B-8A40-DAD235631A58}">
  <dimension ref="A1:H18"/>
  <sheetViews>
    <sheetView workbookViewId="0">
      <selection activeCell="D8" sqref="D8:D18"/>
    </sheetView>
  </sheetViews>
  <sheetFormatPr defaultRowHeight="14.6" x14ac:dyDescent="0.4"/>
  <cols>
    <col min="1" max="1" width="25.921875" bestFit="1" customWidth="1"/>
    <col min="2" max="2" width="15.765625" bestFit="1" customWidth="1"/>
    <col min="3" max="3" width="7.765625" bestFit="1" customWidth="1"/>
    <col min="4" max="4" width="11.3046875" bestFit="1" customWidth="1"/>
    <col min="5" max="5" width="15.61328125" bestFit="1" customWidth="1"/>
    <col min="6" max="6" width="9.3046875" bestFit="1" customWidth="1"/>
    <col min="7" max="7" width="5.921875" bestFit="1" customWidth="1"/>
  </cols>
  <sheetData>
    <row r="1" spans="1:8" x14ac:dyDescent="0.4">
      <c r="A1" s="4" t="s">
        <v>36</v>
      </c>
      <c r="B1" s="5"/>
    </row>
    <row r="2" spans="1:8" x14ac:dyDescent="0.4">
      <c r="A2" s="7" t="s">
        <v>15</v>
      </c>
      <c r="B2" s="1">
        <v>0.10555555555555556</v>
      </c>
      <c r="E2" s="1"/>
      <c r="F2" s="1"/>
    </row>
    <row r="3" spans="1:8" x14ac:dyDescent="0.4">
      <c r="A3" s="7" t="s">
        <v>16</v>
      </c>
      <c r="B3" s="1">
        <v>0.70833333333333337</v>
      </c>
      <c r="E3" s="1"/>
      <c r="F3" s="1"/>
    </row>
    <row r="4" spans="1:8" x14ac:dyDescent="0.4">
      <c r="A4" s="7" t="s">
        <v>17</v>
      </c>
      <c r="B4" s="2">
        <f>(B3-B2)*1440</f>
        <v>868.00000000000011</v>
      </c>
      <c r="E4" s="2"/>
      <c r="F4" s="2"/>
    </row>
    <row r="5" spans="1:8" x14ac:dyDescent="0.4">
      <c r="A5" s="20" t="s">
        <v>18</v>
      </c>
      <c r="B5" s="21">
        <f>$B$4-MAX($E$8:$E$18)</f>
        <v>728.00000000000023</v>
      </c>
      <c r="E5" s="2"/>
    </row>
    <row r="7" spans="1:8" x14ac:dyDescent="0.4">
      <c r="A7" s="6" t="s">
        <v>0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1</v>
      </c>
      <c r="G7" s="4" t="s">
        <v>23</v>
      </c>
      <c r="H7" s="4" t="s">
        <v>26</v>
      </c>
    </row>
    <row r="8" spans="1:8" x14ac:dyDescent="0.4">
      <c r="A8" s="8" t="s">
        <v>3</v>
      </c>
      <c r="B8" s="1">
        <v>0.64444444444444449</v>
      </c>
      <c r="D8" s="1">
        <f t="shared" ref="D8:D18" si="0">IF($C8="NPS","NPS",IF(ISNUMBER($B8),IF($B8+$C8/1440&gt;$B$3,"DQ",$B8+$C8/1440),$B8))</f>
        <v>0.64444444444444449</v>
      </c>
      <c r="E8" s="2">
        <f t="shared" ref="E8:E18" si="1">IF($D8&lt;1,$B$3*1440-$D8*1440,D8)</f>
        <v>91.999999999999886</v>
      </c>
      <c r="F8" s="3">
        <f t="shared" ref="F8:F18" si="2">IF(ISNUMBER($E8),($E8+60)*($B$5/$B$4),0)</f>
        <v>127.48387096774186</v>
      </c>
      <c r="G8">
        <f>IF($F8&gt;0,RANK($F8,$F$8:$F$18),"-")</f>
        <v>4</v>
      </c>
    </row>
    <row r="9" spans="1:8" x14ac:dyDescent="0.4">
      <c r="A9" s="9" t="s">
        <v>4</v>
      </c>
      <c r="B9" s="1">
        <v>0.61250000000000004</v>
      </c>
      <c r="D9" s="1">
        <f t="shared" si="0"/>
        <v>0.61250000000000004</v>
      </c>
      <c r="E9" s="2">
        <f t="shared" si="1"/>
        <v>137.99999999999989</v>
      </c>
      <c r="F9" s="3">
        <f t="shared" si="2"/>
        <v>166.0645161290322</v>
      </c>
      <c r="G9">
        <f t="shared" ref="G9:G18" si="3">IF($F9&gt;0,RANK($F9,$F$8:$F$18),"-")</f>
        <v>2</v>
      </c>
    </row>
    <row r="10" spans="1:8" x14ac:dyDescent="0.4">
      <c r="A10" s="10" t="s">
        <v>5</v>
      </c>
      <c r="B10" t="s">
        <v>29</v>
      </c>
      <c r="D10" s="1" t="str">
        <f t="shared" si="0"/>
        <v>DNF</v>
      </c>
      <c r="E10" s="2" t="str">
        <f t="shared" si="1"/>
        <v>DNF</v>
      </c>
      <c r="F10" s="3">
        <f t="shared" si="2"/>
        <v>0</v>
      </c>
      <c r="G10" t="str">
        <f t="shared" si="3"/>
        <v>-</v>
      </c>
    </row>
    <row r="11" spans="1:8" x14ac:dyDescent="0.4">
      <c r="A11" s="11" t="s">
        <v>6</v>
      </c>
      <c r="B11" s="1" t="s">
        <v>29</v>
      </c>
      <c r="D11" s="1" t="str">
        <f t="shared" si="0"/>
        <v>DNF</v>
      </c>
      <c r="E11" s="2" t="str">
        <f t="shared" si="1"/>
        <v>DNF</v>
      </c>
      <c r="F11" s="3">
        <f t="shared" si="2"/>
        <v>0</v>
      </c>
      <c r="G11" t="str">
        <f t="shared" si="3"/>
        <v>-</v>
      </c>
    </row>
    <row r="12" spans="1:8" x14ac:dyDescent="0.4">
      <c r="A12" s="12" t="s">
        <v>7</v>
      </c>
      <c r="B12" t="s">
        <v>29</v>
      </c>
      <c r="D12" s="1" t="str">
        <f t="shared" si="0"/>
        <v>DNF</v>
      </c>
      <c r="E12" s="2" t="str">
        <f t="shared" si="1"/>
        <v>DNF</v>
      </c>
      <c r="F12" s="3">
        <f t="shared" si="2"/>
        <v>0</v>
      </c>
      <c r="G12" t="str">
        <f t="shared" si="3"/>
        <v>-</v>
      </c>
    </row>
    <row r="13" spans="1:8" x14ac:dyDescent="0.4">
      <c r="A13" s="13" t="s">
        <v>8</v>
      </c>
      <c r="B13" s="1" t="s">
        <v>29</v>
      </c>
      <c r="D13" s="1" t="str">
        <f t="shared" si="0"/>
        <v>DNF</v>
      </c>
      <c r="E13" s="2" t="str">
        <f t="shared" si="1"/>
        <v>DNF</v>
      </c>
      <c r="F13" s="3">
        <f t="shared" si="2"/>
        <v>0</v>
      </c>
      <c r="G13" t="str">
        <f t="shared" si="3"/>
        <v>-</v>
      </c>
    </row>
    <row r="14" spans="1:8" x14ac:dyDescent="0.4">
      <c r="A14" s="14" t="s">
        <v>9</v>
      </c>
      <c r="B14" s="1" t="s">
        <v>29</v>
      </c>
      <c r="D14" s="1" t="str">
        <f t="shared" si="0"/>
        <v>DNF</v>
      </c>
      <c r="E14" s="2" t="str">
        <f t="shared" si="1"/>
        <v>DNF</v>
      </c>
      <c r="F14" s="3">
        <f t="shared" si="2"/>
        <v>0</v>
      </c>
      <c r="G14" t="str">
        <f t="shared" si="3"/>
        <v>-</v>
      </c>
    </row>
    <row r="15" spans="1:8" x14ac:dyDescent="0.4">
      <c r="A15" s="15" t="s">
        <v>10</v>
      </c>
      <c r="B15" s="1" t="s">
        <v>29</v>
      </c>
      <c r="D15" s="1" t="str">
        <f t="shared" si="0"/>
        <v>DNF</v>
      </c>
      <c r="E15" s="2" t="str">
        <f t="shared" si="1"/>
        <v>DNF</v>
      </c>
      <c r="F15" s="3">
        <f t="shared" si="2"/>
        <v>0</v>
      </c>
      <c r="G15" t="str">
        <f t="shared" si="3"/>
        <v>-</v>
      </c>
    </row>
    <row r="16" spans="1:8" x14ac:dyDescent="0.4">
      <c r="A16" s="16" t="s">
        <v>11</v>
      </c>
      <c r="B16" s="1">
        <v>0.59722222222222221</v>
      </c>
      <c r="C16" t="s">
        <v>31</v>
      </c>
      <c r="D16" s="1" t="str">
        <f t="shared" si="0"/>
        <v>NPS</v>
      </c>
      <c r="E16" s="2" t="str">
        <f t="shared" si="1"/>
        <v>NPS</v>
      </c>
      <c r="F16" s="3">
        <f t="shared" si="2"/>
        <v>0</v>
      </c>
      <c r="G16" t="str">
        <f t="shared" si="3"/>
        <v>-</v>
      </c>
      <c r="H16" t="s">
        <v>32</v>
      </c>
    </row>
    <row r="17" spans="1:8" x14ac:dyDescent="0.4">
      <c r="A17" s="17" t="s">
        <v>12</v>
      </c>
      <c r="B17" s="1">
        <v>0.61111111111111116</v>
      </c>
      <c r="D17" s="1">
        <f t="shared" si="0"/>
        <v>0.61111111111111116</v>
      </c>
      <c r="E17" s="2">
        <f t="shared" si="1"/>
        <v>139.99999999999989</v>
      </c>
      <c r="F17" s="3">
        <f t="shared" si="2"/>
        <v>167.74193548387089</v>
      </c>
      <c r="G17">
        <f t="shared" si="3"/>
        <v>1</v>
      </c>
    </row>
    <row r="18" spans="1:8" x14ac:dyDescent="0.4">
      <c r="A18" s="22" t="s">
        <v>13</v>
      </c>
      <c r="B18" s="23">
        <v>0.63472222222222219</v>
      </c>
      <c r="C18" s="24"/>
      <c r="D18" s="23">
        <f t="shared" si="0"/>
        <v>0.63472222222222219</v>
      </c>
      <c r="E18" s="21">
        <f t="shared" si="1"/>
        <v>106</v>
      </c>
      <c r="F18" s="25">
        <f t="shared" si="2"/>
        <v>139.22580645161293</v>
      </c>
      <c r="G18" s="24">
        <f t="shared" si="3"/>
        <v>3</v>
      </c>
      <c r="H18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6E67-271E-41D5-829C-CD779FDC4948}">
  <dimension ref="A1:G18"/>
  <sheetViews>
    <sheetView tabSelected="1" workbookViewId="0">
      <selection activeCell="D8" sqref="D8:D18"/>
    </sheetView>
  </sheetViews>
  <sheetFormatPr defaultRowHeight="14.6" x14ac:dyDescent="0.4"/>
  <cols>
    <col min="1" max="1" width="25.921875" bestFit="1" customWidth="1"/>
    <col min="2" max="2" width="15.765625" bestFit="1" customWidth="1"/>
    <col min="3" max="3" width="7.765625" bestFit="1" customWidth="1"/>
    <col min="4" max="4" width="11.3046875" bestFit="1" customWidth="1"/>
    <col min="5" max="5" width="15.61328125" bestFit="1" customWidth="1"/>
    <col min="6" max="6" width="9.3046875" bestFit="1" customWidth="1"/>
    <col min="7" max="7" width="5.921875" bestFit="1" customWidth="1"/>
  </cols>
  <sheetData>
    <row r="1" spans="1:7" x14ac:dyDescent="0.4">
      <c r="A1" s="4" t="s">
        <v>37</v>
      </c>
      <c r="B1" s="5"/>
    </row>
    <row r="2" spans="1:7" x14ac:dyDescent="0.4">
      <c r="A2" s="7" t="s">
        <v>15</v>
      </c>
      <c r="B2" s="1">
        <v>0.19444444444444445</v>
      </c>
      <c r="E2" s="1"/>
      <c r="F2" s="1"/>
    </row>
    <row r="3" spans="1:7" x14ac:dyDescent="0.4">
      <c r="A3" s="7" t="s">
        <v>16</v>
      </c>
      <c r="B3" s="1">
        <v>0.70833333333333337</v>
      </c>
      <c r="E3" s="1"/>
      <c r="F3" s="1"/>
    </row>
    <row r="4" spans="1:7" x14ac:dyDescent="0.4">
      <c r="A4" s="7" t="s">
        <v>17</v>
      </c>
      <c r="B4" s="2">
        <f>(B3-B2)*1440</f>
        <v>740.00000000000011</v>
      </c>
      <c r="E4" s="2"/>
      <c r="F4" s="2"/>
    </row>
    <row r="5" spans="1:7" x14ac:dyDescent="0.4">
      <c r="A5" s="20" t="s">
        <v>18</v>
      </c>
      <c r="B5" s="21">
        <f>$B$4-MAX($E$8:$E$18)</f>
        <v>534.00000000000011</v>
      </c>
      <c r="E5" s="2"/>
    </row>
    <row r="7" spans="1:7" x14ac:dyDescent="0.4">
      <c r="A7" s="6" t="s">
        <v>0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1</v>
      </c>
      <c r="G7" s="4" t="s">
        <v>23</v>
      </c>
    </row>
    <row r="8" spans="1:7" x14ac:dyDescent="0.4">
      <c r="A8" s="8" t="s">
        <v>3</v>
      </c>
      <c r="B8" s="1">
        <v>0.70347222222222228</v>
      </c>
      <c r="D8" s="1">
        <f t="shared" ref="D8:D18" si="0">IF($C8="NPS","NPS",IF(ISNUMBER($B8),IF($B8+$C8/1440&gt;$B$3,"DQ",$B8+$C8/1440),$B8))</f>
        <v>0.70347222222222228</v>
      </c>
      <c r="E8" s="2">
        <f t="shared" ref="E8:E18" si="1">IF($D8&lt;1,$B$3*1440-$D8*1440,D8)</f>
        <v>6.9999999999998863</v>
      </c>
      <c r="F8" s="3">
        <f t="shared" ref="F8:F18" si="2">IF(ISNUMBER($E8),($E8+60)*($B$5/$B$4),0)</f>
        <v>48.34864864864857</v>
      </c>
      <c r="G8">
        <f>IF($F8&gt;0,RANK($F8,$F$8:$F$18),"-")</f>
        <v>8</v>
      </c>
    </row>
    <row r="9" spans="1:7" x14ac:dyDescent="0.4">
      <c r="A9" s="9" t="s">
        <v>4</v>
      </c>
      <c r="B9" s="1">
        <v>0.56527777777777777</v>
      </c>
      <c r="D9" s="1">
        <f t="shared" si="0"/>
        <v>0.56527777777777777</v>
      </c>
      <c r="E9" s="2">
        <f t="shared" si="1"/>
        <v>206</v>
      </c>
      <c r="F9" s="3">
        <f t="shared" si="2"/>
        <v>191.95135135135138</v>
      </c>
      <c r="G9">
        <f t="shared" ref="G9:G18" si="3">IF($F9&gt;0,RANK($F9,$F$8:$F$18),"-")</f>
        <v>1</v>
      </c>
    </row>
    <row r="10" spans="1:7" x14ac:dyDescent="0.4">
      <c r="A10" s="10" t="s">
        <v>5</v>
      </c>
      <c r="B10" t="s">
        <v>29</v>
      </c>
      <c r="D10" s="1" t="str">
        <f t="shared" si="0"/>
        <v>DNF</v>
      </c>
      <c r="E10" s="2" t="str">
        <f t="shared" si="1"/>
        <v>DNF</v>
      </c>
      <c r="F10" s="3">
        <f t="shared" si="2"/>
        <v>0</v>
      </c>
      <c r="G10" t="str">
        <f t="shared" si="3"/>
        <v>-</v>
      </c>
    </row>
    <row r="11" spans="1:7" x14ac:dyDescent="0.4">
      <c r="A11" s="11" t="s">
        <v>6</v>
      </c>
      <c r="B11" s="1" t="s">
        <v>29</v>
      </c>
      <c r="D11" s="1" t="str">
        <f t="shared" si="0"/>
        <v>DNF</v>
      </c>
      <c r="E11" s="2" t="str">
        <f t="shared" si="1"/>
        <v>DNF</v>
      </c>
      <c r="F11" s="3">
        <f t="shared" si="2"/>
        <v>0</v>
      </c>
      <c r="G11" t="str">
        <f t="shared" si="3"/>
        <v>-</v>
      </c>
    </row>
    <row r="12" spans="1:7" x14ac:dyDescent="0.4">
      <c r="A12" s="12" t="s">
        <v>7</v>
      </c>
      <c r="B12" t="s">
        <v>29</v>
      </c>
      <c r="D12" s="1" t="str">
        <f t="shared" si="0"/>
        <v>DNF</v>
      </c>
      <c r="E12" s="2" t="str">
        <f t="shared" si="1"/>
        <v>DNF</v>
      </c>
      <c r="F12" s="3">
        <f t="shared" si="2"/>
        <v>0</v>
      </c>
      <c r="G12" t="str">
        <f t="shared" si="3"/>
        <v>-</v>
      </c>
    </row>
    <row r="13" spans="1:7" x14ac:dyDescent="0.4">
      <c r="A13" s="13" t="s">
        <v>8</v>
      </c>
      <c r="B13" s="1">
        <v>0.69374999999999998</v>
      </c>
      <c r="D13" s="1">
        <f t="shared" si="0"/>
        <v>0.69374999999999998</v>
      </c>
      <c r="E13" s="2">
        <f t="shared" si="1"/>
        <v>21</v>
      </c>
      <c r="F13" s="3">
        <f t="shared" si="2"/>
        <v>58.451351351351356</v>
      </c>
      <c r="G13">
        <f t="shared" si="3"/>
        <v>5</v>
      </c>
    </row>
    <row r="14" spans="1:7" x14ac:dyDescent="0.4">
      <c r="A14" s="14" t="s">
        <v>9</v>
      </c>
      <c r="B14" s="1">
        <v>0.6958333333333333</v>
      </c>
      <c r="D14" s="1">
        <f t="shared" si="0"/>
        <v>0.6958333333333333</v>
      </c>
      <c r="E14" s="2">
        <f t="shared" si="1"/>
        <v>18</v>
      </c>
      <c r="F14" s="3">
        <f t="shared" si="2"/>
        <v>56.286486486486488</v>
      </c>
      <c r="G14">
        <f t="shared" si="3"/>
        <v>6</v>
      </c>
    </row>
    <row r="15" spans="1:7" x14ac:dyDescent="0.4">
      <c r="A15" s="15" t="s">
        <v>10</v>
      </c>
      <c r="B15" s="1">
        <v>0.6958333333333333</v>
      </c>
      <c r="D15" s="1">
        <f t="shared" si="0"/>
        <v>0.6958333333333333</v>
      </c>
      <c r="E15" s="2">
        <f t="shared" si="1"/>
        <v>18</v>
      </c>
      <c r="F15" s="3">
        <f t="shared" si="2"/>
        <v>56.286486486486488</v>
      </c>
      <c r="G15">
        <f t="shared" si="3"/>
        <v>6</v>
      </c>
    </row>
    <row r="16" spans="1:7" x14ac:dyDescent="0.4">
      <c r="A16" s="16" t="s">
        <v>11</v>
      </c>
      <c r="B16" s="1">
        <v>0.66597222222222219</v>
      </c>
      <c r="D16" s="1">
        <f t="shared" si="0"/>
        <v>0.66597222222222219</v>
      </c>
      <c r="E16" s="2">
        <f t="shared" si="1"/>
        <v>61</v>
      </c>
      <c r="F16" s="3">
        <f t="shared" si="2"/>
        <v>87.316216216216219</v>
      </c>
      <c r="G16">
        <f t="shared" si="3"/>
        <v>4</v>
      </c>
    </row>
    <row r="17" spans="1:7" x14ac:dyDescent="0.4">
      <c r="A17" s="17" t="s">
        <v>12</v>
      </c>
      <c r="B17" s="1">
        <v>0.56736111111111109</v>
      </c>
      <c r="D17" s="1">
        <f t="shared" si="0"/>
        <v>0.56736111111111109</v>
      </c>
      <c r="E17" s="2">
        <f t="shared" si="1"/>
        <v>203</v>
      </c>
      <c r="F17" s="3">
        <f t="shared" si="2"/>
        <v>189.7864864864865</v>
      </c>
      <c r="G17">
        <f t="shared" si="3"/>
        <v>2</v>
      </c>
    </row>
    <row r="18" spans="1:7" x14ac:dyDescent="0.4">
      <c r="A18" s="22" t="s">
        <v>13</v>
      </c>
      <c r="B18" s="23">
        <v>0.64166666666666672</v>
      </c>
      <c r="C18" s="24"/>
      <c r="D18" s="23">
        <f t="shared" si="0"/>
        <v>0.64166666666666672</v>
      </c>
      <c r="E18" s="21">
        <f t="shared" si="1"/>
        <v>95.999999999999886</v>
      </c>
      <c r="F18" s="25">
        <f t="shared" si="2"/>
        <v>112.57297297297291</v>
      </c>
      <c r="G18" s="24">
        <f t="shared" si="3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</vt:lpstr>
      <vt:lpstr>Summary</vt:lpstr>
      <vt:lpstr>1</vt:lpstr>
      <vt:lpstr>2</vt:lpstr>
      <vt:lpstr>3</vt:lpstr>
      <vt:lpstr>4</vt:lpstr>
      <vt:lpstr>5</vt:lpstr>
      <vt:lpstr>6</vt:lpstr>
      <vt:lpstr>7</vt:lpstr>
    </vt:vector>
  </TitlesOfParts>
  <Manager/>
  <Company>Department of Infrastructure, Transport, Regional Development, Communications and the Arts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Kelvin Peh</dc:creator>
  <cp:keywords/>
  <dc:description/>
  <cp:lastModifiedBy>jack larkin</cp:lastModifiedBy>
  <cp:revision/>
  <dcterms:created xsi:type="dcterms:W3CDTF">2024-10-14T00:27:40Z</dcterms:created>
  <dcterms:modified xsi:type="dcterms:W3CDTF">2024-10-24T01:29:39Z</dcterms:modified>
  <cp:category/>
  <cp:contentStatus/>
</cp:coreProperties>
</file>