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ksonbursill/Dropbox/IBinfinity/Budget stuff/"/>
    </mc:Choice>
  </mc:AlternateContent>
  <bookViews>
    <workbookView xWindow="0" yWindow="460" windowWidth="25600" windowHeight="15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22" i="1"/>
  <c r="E32" i="1"/>
  <c r="E44" i="1"/>
  <c r="E55" i="1"/>
  <c r="E57" i="1"/>
  <c r="E60" i="1"/>
  <c r="E59" i="1"/>
  <c r="C7" i="1"/>
  <c r="C6" i="1"/>
  <c r="C32" i="1"/>
  <c r="C44" i="1"/>
  <c r="C55" i="1"/>
  <c r="C22" i="1"/>
  <c r="C57" i="1"/>
  <c r="C13" i="1"/>
  <c r="C60" i="1"/>
  <c r="C59" i="1"/>
  <c r="D27" i="1"/>
</calcChain>
</file>

<file path=xl/sharedStrings.xml><?xml version="1.0" encoding="utf-8"?>
<sst xmlns="http://schemas.openxmlformats.org/spreadsheetml/2006/main" count="106" uniqueCount="97">
  <si>
    <t>Item</t>
  </si>
  <si>
    <t>2015 Actuals</t>
  </si>
  <si>
    <t>Income</t>
  </si>
  <si>
    <t>College Fee</t>
  </si>
  <si>
    <t>Division fee</t>
  </si>
  <si>
    <t>ANUSRA Grant</t>
  </si>
  <si>
    <t>SEEF*</t>
  </si>
  <si>
    <t>Expenses</t>
  </si>
  <si>
    <t>Total Income</t>
  </si>
  <si>
    <t>a/c No.</t>
  </si>
  <si>
    <t>4-0000</t>
  </si>
  <si>
    <t>4-1000</t>
  </si>
  <si>
    <t>4-1100</t>
  </si>
  <si>
    <t>4-1700</t>
  </si>
  <si>
    <t>4-1900</t>
  </si>
  <si>
    <t>6-0000</t>
  </si>
  <si>
    <t>6-1000</t>
  </si>
  <si>
    <t>Transport</t>
  </si>
  <si>
    <t>6-1100</t>
  </si>
  <si>
    <t>Buses</t>
  </si>
  <si>
    <t>6-1200</t>
  </si>
  <si>
    <t>Hire Cars</t>
  </si>
  <si>
    <t>6-1300</t>
  </si>
  <si>
    <t>6-1400</t>
  </si>
  <si>
    <t>Personal Car Use</t>
  </si>
  <si>
    <t>Total Transport</t>
  </si>
  <si>
    <t>6-2000</t>
  </si>
  <si>
    <t>Safety Equipment</t>
  </si>
  <si>
    <t>6-2010</t>
  </si>
  <si>
    <t>Sat Phone</t>
  </si>
  <si>
    <t>Sat Phone Cals</t>
  </si>
  <si>
    <t>6-2030</t>
  </si>
  <si>
    <t>6-2050</t>
  </si>
  <si>
    <t>6-2060</t>
  </si>
  <si>
    <t>6-2080</t>
  </si>
  <si>
    <t>6-2090</t>
  </si>
  <si>
    <t>GPS Trackers</t>
  </si>
  <si>
    <t>Road Signs</t>
  </si>
  <si>
    <t>Radio Hire</t>
  </si>
  <si>
    <t>Total Safety</t>
  </si>
  <si>
    <t>6-3000</t>
    <phoneticPr fontId="0" type="noConversion"/>
  </si>
  <si>
    <t>6-3200</t>
    <phoneticPr fontId="0" type="noConversion"/>
  </si>
  <si>
    <t>6-3300</t>
    <phoneticPr fontId="0" type="noConversion"/>
  </si>
  <si>
    <t>6-3400</t>
    <phoneticPr fontId="0" type="noConversion"/>
  </si>
  <si>
    <t>6-3500</t>
    <phoneticPr fontId="0" type="noConversion"/>
  </si>
  <si>
    <t>6-3600</t>
    <phoneticPr fontId="0" type="noConversion"/>
  </si>
  <si>
    <t>6-3800</t>
    <phoneticPr fontId="0" type="noConversion"/>
  </si>
  <si>
    <t>6-3820</t>
  </si>
  <si>
    <t>6-3840</t>
  </si>
  <si>
    <t>End Point</t>
  </si>
  <si>
    <t>Generator Hire</t>
  </si>
  <si>
    <t>Fencing</t>
  </si>
  <si>
    <t>Tape</t>
  </si>
  <si>
    <t>Bollards</t>
  </si>
  <si>
    <t>1st Aid Refil</t>
  </si>
  <si>
    <t>General EP</t>
  </si>
  <si>
    <t>Total End Point</t>
  </si>
  <si>
    <t>6-4000</t>
    <phoneticPr fontId="0" type="noConversion"/>
  </si>
  <si>
    <t>6-4100</t>
    <phoneticPr fontId="0" type="noConversion"/>
  </si>
  <si>
    <t>6-4200</t>
    <phoneticPr fontId="0" type="noConversion"/>
  </si>
  <si>
    <t>6-4300</t>
    <phoneticPr fontId="0" type="noConversion"/>
  </si>
  <si>
    <t>6-4400</t>
    <phoneticPr fontId="0" type="noConversion"/>
  </si>
  <si>
    <t>6-4500</t>
    <phoneticPr fontId="0" type="noConversion"/>
  </si>
  <si>
    <t>6-4600</t>
  </si>
  <si>
    <t>6-4700</t>
  </si>
  <si>
    <t>Administration</t>
  </si>
  <si>
    <t>Printing/Postage Approvals</t>
  </si>
  <si>
    <t>Scrutineering Documentation</t>
  </si>
  <si>
    <t>Maps Printing</t>
  </si>
  <si>
    <t>Screen Printing</t>
  </si>
  <si>
    <t>Runners Bibs</t>
  </si>
  <si>
    <t>Medallians</t>
  </si>
  <si>
    <t>Miscellaneous</t>
  </si>
  <si>
    <t>Total Administration</t>
  </si>
  <si>
    <t>Total Expenses</t>
  </si>
  <si>
    <t>Net Profit (Loss)</t>
  </si>
  <si>
    <t>Contingency 10%</t>
  </si>
  <si>
    <t>Missing Sat Phone Equip</t>
  </si>
  <si>
    <t>-</t>
  </si>
  <si>
    <t>Toilets</t>
  </si>
  <si>
    <t>St Johns Ambulance</t>
  </si>
  <si>
    <t>$1600 ea</t>
  </si>
  <si>
    <t>Inward Bound Budget 2016</t>
  </si>
  <si>
    <t>6-3420</t>
  </si>
  <si>
    <t>Media Marquee - inc AV</t>
  </si>
  <si>
    <t>6-1500</t>
  </si>
  <si>
    <r>
      <t xml:space="preserve">BUPA </t>
    </r>
    <r>
      <rPr>
        <sz val="12"/>
        <color theme="1"/>
        <rFont val="Calibri"/>
        <family val="2"/>
        <scheme val="minor"/>
      </rPr>
      <t>Sponsorship</t>
    </r>
  </si>
  <si>
    <t>($450/div)</t>
  </si>
  <si>
    <t>Supporters busses</t>
  </si>
  <si>
    <t xml:space="preserve"> </t>
  </si>
  <si>
    <t>Race Director Stipend</t>
  </si>
  <si>
    <t>Fuel for Event (busses, pmv)</t>
  </si>
  <si>
    <t>Contracts with Landholders</t>
  </si>
  <si>
    <t>2016 Budget</t>
  </si>
  <si>
    <t>2016 Actual</t>
  </si>
  <si>
    <t>Staff Team ($170pp and ADFA Fees ($200pp)</t>
  </si>
  <si>
    <t>Traffic Management - Hwy Xing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</si>
</sst>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_ ;[Red]\-#,##0.00\ 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</font>
    <font>
      <b/>
      <sz val="12"/>
      <name val="Calibri"/>
    </font>
    <font>
      <sz val="12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2" xfId="0" applyFont="1" applyBorder="1"/>
    <xf numFmtId="0" fontId="1" fillId="2" borderId="3" xfId="0" applyFont="1" applyFill="1" applyBorder="1"/>
    <xf numFmtId="0" fontId="0" fillId="0" borderId="2" xfId="0" applyBorder="1"/>
    <xf numFmtId="0" fontId="1" fillId="2" borderId="0" xfId="0" applyFont="1" applyFill="1"/>
    <xf numFmtId="0" fontId="0" fillId="0" borderId="5" xfId="0" applyBorder="1"/>
    <xf numFmtId="0" fontId="0" fillId="2" borderId="1" xfId="0" applyFill="1" applyBorder="1"/>
    <xf numFmtId="0" fontId="0" fillId="4" borderId="1" xfId="0" applyFill="1" applyBorder="1"/>
    <xf numFmtId="0" fontId="1" fillId="4" borderId="5" xfId="0" applyFont="1" applyFill="1" applyBorder="1"/>
    <xf numFmtId="0" fontId="0" fillId="5" borderId="0" xfId="0" applyFill="1"/>
    <xf numFmtId="0" fontId="1" fillId="0" borderId="0" xfId="0" applyFont="1"/>
    <xf numFmtId="164" fontId="0" fillId="0" borderId="1" xfId="0" applyNumberFormat="1" applyBorder="1"/>
    <xf numFmtId="164" fontId="1" fillId="4" borderId="1" xfId="0" applyNumberFormat="1" applyFont="1" applyFill="1" applyBorder="1"/>
    <xf numFmtId="164" fontId="0" fillId="0" borderId="7" xfId="0" applyNumberFormat="1" applyBorder="1"/>
    <xf numFmtId="0" fontId="0" fillId="0" borderId="0" xfId="0" applyBorder="1"/>
    <xf numFmtId="0" fontId="0" fillId="0" borderId="9" xfId="0" applyFill="1" applyBorder="1"/>
    <xf numFmtId="165" fontId="6" fillId="5" borderId="0" xfId="0" applyNumberFormat="1" applyFont="1" applyFill="1" applyBorder="1"/>
    <xf numFmtId="0" fontId="0" fillId="5" borderId="0" xfId="0" applyFill="1" applyBorder="1"/>
    <xf numFmtId="0" fontId="0" fillId="0" borderId="10" xfId="0" applyBorder="1"/>
    <xf numFmtId="0" fontId="1" fillId="5" borderId="0" xfId="0" applyFont="1" applyFill="1" applyBorder="1"/>
    <xf numFmtId="0" fontId="0" fillId="5" borderId="11" xfId="0" applyFill="1" applyBorder="1"/>
    <xf numFmtId="0" fontId="0" fillId="0" borderId="12" xfId="0" applyBorder="1"/>
    <xf numFmtId="0" fontId="0" fillId="5" borderId="13" xfId="0" applyFill="1" applyBorder="1"/>
    <xf numFmtId="0" fontId="0" fillId="0" borderId="6" xfId="0" applyBorder="1"/>
    <xf numFmtId="164" fontId="0" fillId="0" borderId="6" xfId="0" applyNumberFormat="1" applyBorder="1"/>
    <xf numFmtId="0" fontId="1" fillId="0" borderId="14" xfId="0" applyFont="1" applyBorder="1"/>
    <xf numFmtId="0" fontId="0" fillId="0" borderId="11" xfId="0" applyBorder="1"/>
    <xf numFmtId="165" fontId="5" fillId="5" borderId="0" xfId="0" applyNumberFormat="1" applyFont="1" applyFill="1" applyBorder="1"/>
    <xf numFmtId="165" fontId="5" fillId="5" borderId="0" xfId="0" quotePrefix="1" applyNumberFormat="1" applyFont="1" applyFill="1" applyBorder="1"/>
    <xf numFmtId="0" fontId="7" fillId="5" borderId="0" xfId="0" applyFont="1" applyFill="1"/>
    <xf numFmtId="49" fontId="6" fillId="5" borderId="0" xfId="0" applyNumberFormat="1" applyFont="1" applyFill="1" applyBorder="1"/>
    <xf numFmtId="49" fontId="5" fillId="5" borderId="0" xfId="0" applyNumberFormat="1" applyFont="1" applyFill="1" applyBorder="1"/>
    <xf numFmtId="0" fontId="1" fillId="0" borderId="14" xfId="0" applyFont="1" applyFill="1" applyBorder="1"/>
    <xf numFmtId="0" fontId="0" fillId="0" borderId="9" xfId="0" applyBorder="1"/>
    <xf numFmtId="0" fontId="0" fillId="0" borderId="16" xfId="0" applyBorder="1"/>
    <xf numFmtId="0" fontId="0" fillId="2" borderId="11" xfId="0" applyFill="1" applyBorder="1"/>
    <xf numFmtId="0" fontId="1" fillId="0" borderId="4" xfId="0" applyFont="1" applyBorder="1"/>
    <xf numFmtId="164" fontId="0" fillId="0" borderId="11" xfId="0" applyNumberFormat="1" applyBorder="1"/>
    <xf numFmtId="0" fontId="1" fillId="0" borderId="17" xfId="0" applyFont="1" applyBorder="1"/>
    <xf numFmtId="0" fontId="0" fillId="0" borderId="18" xfId="0" applyBorder="1"/>
    <xf numFmtId="0" fontId="1" fillId="4" borderId="19" xfId="0" applyFont="1" applyFill="1" applyBorder="1"/>
    <xf numFmtId="0" fontId="0" fillId="2" borderId="6" xfId="0" applyFill="1" applyBorder="1"/>
    <xf numFmtId="164" fontId="0" fillId="5" borderId="6" xfId="0" applyNumberFormat="1" applyFill="1" applyBorder="1"/>
    <xf numFmtId="164" fontId="0" fillId="0" borderId="15" xfId="0" applyNumberFormat="1" applyBorder="1"/>
    <xf numFmtId="164" fontId="0" fillId="0" borderId="6" xfId="0" applyNumberFormat="1" applyFill="1" applyBorder="1"/>
    <xf numFmtId="49" fontId="5" fillId="6" borderId="20" xfId="0" applyNumberFormat="1" applyFont="1" applyFill="1" applyBorder="1"/>
    <xf numFmtId="0" fontId="0" fillId="6" borderId="21" xfId="0" applyFill="1" applyBorder="1"/>
    <xf numFmtId="164" fontId="0" fillId="6" borderId="22" xfId="0" applyNumberFormat="1" applyFill="1" applyBorder="1"/>
    <xf numFmtId="0" fontId="0" fillId="6" borderId="23" xfId="0" applyFill="1" applyBorder="1"/>
    <xf numFmtId="49" fontId="5" fillId="5" borderId="24" xfId="0" applyNumberFormat="1" applyFont="1" applyFill="1" applyBorder="1"/>
    <xf numFmtId="164" fontId="0" fillId="7" borderId="15" xfId="0" applyNumberFormat="1" applyFill="1" applyBorder="1"/>
    <xf numFmtId="0" fontId="0" fillId="7" borderId="26" xfId="0" applyFill="1" applyBorder="1"/>
    <xf numFmtId="0" fontId="0" fillId="7" borderId="27" xfId="0" applyFill="1" applyBorder="1"/>
    <xf numFmtId="0" fontId="0" fillId="7" borderId="8" xfId="0" applyFill="1" applyBorder="1"/>
    <xf numFmtId="0" fontId="0" fillId="8" borderId="20" xfId="0" applyFill="1" applyBorder="1"/>
    <xf numFmtId="0" fontId="0" fillId="8" borderId="21" xfId="0" applyFill="1" applyBorder="1"/>
    <xf numFmtId="164" fontId="0" fillId="8" borderId="25" xfId="0" applyNumberFormat="1" applyFill="1" applyBorder="1"/>
    <xf numFmtId="0" fontId="0" fillId="8" borderId="23" xfId="0" applyFill="1" applyBorder="1"/>
    <xf numFmtId="0" fontId="0" fillId="9" borderId="11" xfId="0" applyFill="1" applyBorder="1"/>
    <xf numFmtId="0" fontId="0" fillId="0" borderId="12" xfId="0" applyFill="1" applyBorder="1"/>
    <xf numFmtId="17" fontId="0" fillId="5" borderId="0" xfId="0" applyNumberFormat="1" applyFill="1"/>
    <xf numFmtId="0" fontId="0" fillId="0" borderId="11" xfId="0" applyFill="1" applyBorder="1"/>
    <xf numFmtId="165" fontId="5" fillId="3" borderId="1" xfId="0" applyNumberFormat="1" applyFont="1" applyFill="1" applyBorder="1"/>
    <xf numFmtId="0" fontId="4" fillId="0" borderId="1" xfId="0" applyFont="1" applyBorder="1"/>
    <xf numFmtId="0" fontId="0" fillId="10" borderId="12" xfId="0" applyFill="1" applyBorder="1"/>
    <xf numFmtId="164" fontId="0" fillId="10" borderId="6" xfId="0" applyNumberFormat="1" applyFill="1" applyBorder="1"/>
    <xf numFmtId="164" fontId="0" fillId="10" borderId="11" xfId="0" applyNumberFormat="1" applyFill="1" applyBorder="1"/>
    <xf numFmtId="0" fontId="0" fillId="0" borderId="12" xfId="0" applyFont="1" applyFill="1" applyBorder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G21" sqref="G21"/>
    </sheetView>
  </sheetViews>
  <sheetFormatPr baseColWidth="10" defaultRowHeight="16" x14ac:dyDescent="0.2"/>
  <cols>
    <col min="1" max="1" width="14" customWidth="1"/>
    <col min="2" max="2" width="25" customWidth="1"/>
    <col min="3" max="3" width="15.33203125" customWidth="1"/>
    <col min="4" max="4" width="0.1640625" customWidth="1"/>
    <col min="5" max="5" width="21.33203125" customWidth="1"/>
  </cols>
  <sheetData>
    <row r="1" spans="1:6" x14ac:dyDescent="0.2">
      <c r="B1" s="10" t="s">
        <v>82</v>
      </c>
    </row>
    <row r="3" spans="1:6" ht="17" thickBot="1" x14ac:dyDescent="0.25">
      <c r="A3" s="3" t="s">
        <v>9</v>
      </c>
      <c r="B3" s="38" t="s">
        <v>0</v>
      </c>
      <c r="C3" s="1" t="s">
        <v>93</v>
      </c>
      <c r="D3" s="36" t="s">
        <v>1</v>
      </c>
      <c r="E3" s="1" t="s">
        <v>94</v>
      </c>
    </row>
    <row r="4" spans="1:6" ht="17" thickTop="1" x14ac:dyDescent="0.2">
      <c r="C4" s="23"/>
      <c r="D4" s="26"/>
      <c r="E4" s="23"/>
    </row>
    <row r="5" spans="1:6" x14ac:dyDescent="0.2">
      <c r="A5" s="4" t="s">
        <v>10</v>
      </c>
      <c r="B5" s="2" t="s">
        <v>2</v>
      </c>
      <c r="C5" s="41"/>
      <c r="D5" s="35"/>
      <c r="E5" s="41"/>
    </row>
    <row r="6" spans="1:6" x14ac:dyDescent="0.2">
      <c r="A6" s="6" t="s">
        <v>11</v>
      </c>
      <c r="B6" s="39" t="s">
        <v>3</v>
      </c>
      <c r="C6" s="11">
        <f>1600*8</f>
        <v>12800</v>
      </c>
      <c r="D6" s="5"/>
      <c r="E6" s="11">
        <v>12800</v>
      </c>
      <c r="F6" t="s">
        <v>81</v>
      </c>
    </row>
    <row r="7" spans="1:6" x14ac:dyDescent="0.2">
      <c r="A7" s="6" t="s">
        <v>12</v>
      </c>
      <c r="B7" s="39" t="s">
        <v>4</v>
      </c>
      <c r="C7" s="11">
        <f>((450*8)*7)</f>
        <v>25200</v>
      </c>
      <c r="D7" s="5"/>
      <c r="E7" s="11">
        <v>24750</v>
      </c>
      <c r="F7" t="s">
        <v>87</v>
      </c>
    </row>
    <row r="8" spans="1:6" x14ac:dyDescent="0.2">
      <c r="A8" s="6" t="s">
        <v>13</v>
      </c>
      <c r="B8" s="39" t="s">
        <v>5</v>
      </c>
      <c r="C8" s="11">
        <v>5600</v>
      </c>
      <c r="D8" s="5"/>
      <c r="E8" s="11">
        <v>5600</v>
      </c>
    </row>
    <row r="9" spans="1:6" x14ac:dyDescent="0.2">
      <c r="A9" s="62" t="s">
        <v>14</v>
      </c>
      <c r="B9" s="63" t="s">
        <v>6</v>
      </c>
      <c r="C9" s="11">
        <v>5000</v>
      </c>
      <c r="D9" s="5"/>
      <c r="E9" s="11">
        <v>2500</v>
      </c>
    </row>
    <row r="10" spans="1:6" x14ac:dyDescent="0.2">
      <c r="A10" s="62" t="s">
        <v>14</v>
      </c>
      <c r="B10" s="63" t="s">
        <v>95</v>
      </c>
      <c r="C10" s="11">
        <v>1480</v>
      </c>
      <c r="D10" s="5"/>
      <c r="E10" s="11">
        <v>1480</v>
      </c>
    </row>
    <row r="11" spans="1:6" x14ac:dyDescent="0.2">
      <c r="A11" s="62" t="s">
        <v>14</v>
      </c>
      <c r="B11" s="63" t="s">
        <v>90</v>
      </c>
      <c r="C11" s="11">
        <v>4000</v>
      </c>
      <c r="D11" s="5"/>
      <c r="E11" s="11">
        <v>4000</v>
      </c>
    </row>
    <row r="12" spans="1:6" x14ac:dyDescent="0.2">
      <c r="A12" s="62" t="s">
        <v>14</v>
      </c>
      <c r="B12" s="63" t="s">
        <v>86</v>
      </c>
      <c r="C12" s="11">
        <v>10000</v>
      </c>
      <c r="D12" s="8"/>
      <c r="E12" s="11">
        <v>10000</v>
      </c>
    </row>
    <row r="13" spans="1:6" x14ac:dyDescent="0.2">
      <c r="A13" s="7"/>
      <c r="B13" s="40" t="s">
        <v>8</v>
      </c>
      <c r="C13" s="12">
        <f>SUM(C6:D12)</f>
        <v>64080</v>
      </c>
      <c r="D13" s="26"/>
      <c r="E13" s="12">
        <f>SUM(E6:F12)</f>
        <v>61130</v>
      </c>
    </row>
    <row r="14" spans="1:6" x14ac:dyDescent="0.2">
      <c r="C14" s="23"/>
      <c r="D14" s="20"/>
      <c r="E14" s="23"/>
    </row>
    <row r="15" spans="1:6" x14ac:dyDescent="0.2">
      <c r="A15" s="19" t="s">
        <v>15</v>
      </c>
      <c r="B15" s="19" t="s">
        <v>7</v>
      </c>
      <c r="C15" s="42"/>
      <c r="D15" s="18"/>
      <c r="E15" s="42"/>
    </row>
    <row r="16" spans="1:6" x14ac:dyDescent="0.2">
      <c r="A16" s="22" t="s">
        <v>16</v>
      </c>
      <c r="B16" s="25" t="s">
        <v>17</v>
      </c>
      <c r="C16" s="13"/>
      <c r="D16" s="26">
        <v>4925.01</v>
      </c>
      <c r="E16" s="13"/>
    </row>
    <row r="17" spans="1:5" x14ac:dyDescent="0.2">
      <c r="A17" s="17" t="s">
        <v>18</v>
      </c>
      <c r="B17" s="21" t="s">
        <v>19</v>
      </c>
      <c r="C17" s="24">
        <v>7500</v>
      </c>
      <c r="D17" s="58"/>
      <c r="E17" s="24">
        <v>6171.47</v>
      </c>
    </row>
    <row r="18" spans="1:5" x14ac:dyDescent="0.2">
      <c r="A18" s="17" t="s">
        <v>20</v>
      </c>
      <c r="B18" s="59" t="s">
        <v>21</v>
      </c>
      <c r="C18" s="44">
        <v>1000</v>
      </c>
      <c r="D18" s="26"/>
      <c r="E18" s="44">
        <v>850</v>
      </c>
    </row>
    <row r="19" spans="1:5" x14ac:dyDescent="0.2">
      <c r="A19" s="17" t="s">
        <v>22</v>
      </c>
      <c r="B19" s="21" t="s">
        <v>91</v>
      </c>
      <c r="C19" s="24">
        <v>2500</v>
      </c>
      <c r="D19" s="26"/>
      <c r="E19" s="24">
        <v>3000</v>
      </c>
    </row>
    <row r="20" spans="1:5" ht="17" thickBot="1" x14ac:dyDescent="0.25">
      <c r="A20" s="17" t="s">
        <v>23</v>
      </c>
      <c r="B20" s="21" t="s">
        <v>24</v>
      </c>
      <c r="C20" s="24">
        <v>500</v>
      </c>
      <c r="D20" s="26"/>
      <c r="E20" s="24"/>
    </row>
    <row r="21" spans="1:5" ht="17" thickBot="1" x14ac:dyDescent="0.25">
      <c r="A21" s="17" t="s">
        <v>85</v>
      </c>
      <c r="B21" s="21" t="s">
        <v>88</v>
      </c>
      <c r="C21" s="24">
        <v>20800</v>
      </c>
      <c r="D21" s="34"/>
      <c r="E21" s="24">
        <v>19399</v>
      </c>
    </row>
    <row r="22" spans="1:5" x14ac:dyDescent="0.2">
      <c r="A22" s="17"/>
      <c r="B22" s="15" t="s">
        <v>25</v>
      </c>
      <c r="C22" s="43">
        <f>SUM(C17:C21)</f>
        <v>32300</v>
      </c>
      <c r="D22" s="26"/>
      <c r="E22" s="43">
        <f>SUM(E17:E21)</f>
        <v>29420.47</v>
      </c>
    </row>
    <row r="23" spans="1:5" x14ac:dyDescent="0.2">
      <c r="A23" s="9"/>
      <c r="B23" s="21"/>
      <c r="C23" s="24"/>
      <c r="D23" s="18"/>
      <c r="E23" s="24"/>
    </row>
    <row r="24" spans="1:5" x14ac:dyDescent="0.2">
      <c r="A24" s="16" t="s">
        <v>26</v>
      </c>
      <c r="B24" s="25" t="s">
        <v>27</v>
      </c>
      <c r="C24" s="13"/>
      <c r="D24" s="26">
        <v>1200</v>
      </c>
      <c r="E24" s="13"/>
    </row>
    <row r="25" spans="1:5" x14ac:dyDescent="0.2">
      <c r="A25" s="27" t="s">
        <v>28</v>
      </c>
      <c r="B25" s="21" t="s">
        <v>29</v>
      </c>
      <c r="C25" s="24">
        <v>1200</v>
      </c>
      <c r="D25">
        <v>220</v>
      </c>
      <c r="E25" s="24">
        <v>1250</v>
      </c>
    </row>
    <row r="26" spans="1:5" x14ac:dyDescent="0.2">
      <c r="A26" s="60"/>
      <c r="B26" s="59" t="s">
        <v>77</v>
      </c>
      <c r="C26" s="26" t="s">
        <v>78</v>
      </c>
      <c r="D26" s="26">
        <v>201.95</v>
      </c>
      <c r="E26" s="26"/>
    </row>
    <row r="27" spans="1:5" x14ac:dyDescent="0.2">
      <c r="A27" s="28" t="s">
        <v>31</v>
      </c>
      <c r="B27" s="21" t="s">
        <v>30</v>
      </c>
      <c r="C27" s="24">
        <v>500</v>
      </c>
      <c r="D27" s="37">
        <f>5675.58*2</f>
        <v>11351.16</v>
      </c>
      <c r="E27" s="24">
        <v>0</v>
      </c>
    </row>
    <row r="28" spans="1:5" x14ac:dyDescent="0.2">
      <c r="A28" s="27" t="s">
        <v>32</v>
      </c>
      <c r="B28" s="21" t="s">
        <v>36</v>
      </c>
      <c r="C28" s="24">
        <v>11200</v>
      </c>
      <c r="D28" s="26" t="s">
        <v>78</v>
      </c>
      <c r="E28" s="24">
        <v>11200</v>
      </c>
    </row>
    <row r="29" spans="1:5" x14ac:dyDescent="0.2">
      <c r="A29" s="27" t="s">
        <v>33</v>
      </c>
      <c r="B29" s="21" t="s">
        <v>37</v>
      </c>
      <c r="C29" s="24">
        <v>1200</v>
      </c>
      <c r="D29" s="26">
        <v>1365</v>
      </c>
      <c r="E29" s="24"/>
    </row>
    <row r="30" spans="1:5" ht="17" thickBot="1" x14ac:dyDescent="0.25">
      <c r="A30" s="27" t="s">
        <v>34</v>
      </c>
      <c r="B30" s="21" t="s">
        <v>38</v>
      </c>
      <c r="C30" s="24">
        <v>1000</v>
      </c>
      <c r="D30" s="26"/>
      <c r="E30" s="24"/>
    </row>
    <row r="31" spans="1:5" ht="17" thickBot="1" x14ac:dyDescent="0.25">
      <c r="A31" s="27" t="s">
        <v>35</v>
      </c>
      <c r="B31" s="21" t="s">
        <v>96</v>
      </c>
      <c r="C31" s="24">
        <v>2800</v>
      </c>
      <c r="D31" s="34"/>
      <c r="E31" s="24">
        <v>3368</v>
      </c>
    </row>
    <row r="32" spans="1:5" x14ac:dyDescent="0.2">
      <c r="A32" s="29"/>
      <c r="B32" s="33" t="s">
        <v>39</v>
      </c>
      <c r="C32" s="43">
        <f>SUM(C25:C31)</f>
        <v>17900</v>
      </c>
      <c r="D32" s="26"/>
      <c r="E32" s="43">
        <f>SUM(E25:E31)</f>
        <v>15818</v>
      </c>
    </row>
    <row r="33" spans="1:6" x14ac:dyDescent="0.2">
      <c r="A33" s="29"/>
      <c r="B33" s="21"/>
      <c r="C33" s="23"/>
      <c r="D33" s="18"/>
      <c r="E33" s="23"/>
    </row>
    <row r="34" spans="1:6" x14ac:dyDescent="0.2">
      <c r="A34" s="30" t="s">
        <v>40</v>
      </c>
      <c r="B34" s="25" t="s">
        <v>49</v>
      </c>
      <c r="C34" s="13"/>
      <c r="D34" s="61">
        <v>1600</v>
      </c>
      <c r="E34" s="13"/>
    </row>
    <row r="35" spans="1:6" x14ac:dyDescent="0.2">
      <c r="A35" s="31" t="s">
        <v>41</v>
      </c>
      <c r="B35" s="64" t="s">
        <v>79</v>
      </c>
      <c r="C35" s="65"/>
      <c r="D35" s="61">
        <v>576.75</v>
      </c>
      <c r="E35" s="65"/>
    </row>
    <row r="36" spans="1:6" x14ac:dyDescent="0.2">
      <c r="A36" s="31" t="s">
        <v>42</v>
      </c>
      <c r="B36" s="64" t="s">
        <v>50</v>
      </c>
      <c r="C36" s="65"/>
      <c r="D36" s="61"/>
      <c r="E36" s="65"/>
    </row>
    <row r="37" spans="1:6" x14ac:dyDescent="0.2">
      <c r="A37" s="31" t="s">
        <v>83</v>
      </c>
      <c r="B37" s="59" t="s">
        <v>84</v>
      </c>
      <c r="C37" s="44"/>
      <c r="D37" s="26"/>
      <c r="E37" s="44"/>
    </row>
    <row r="38" spans="1:6" x14ac:dyDescent="0.2">
      <c r="A38" s="31" t="s">
        <v>43</v>
      </c>
      <c r="B38" s="21" t="s">
        <v>51</v>
      </c>
      <c r="C38" s="24">
        <v>300</v>
      </c>
      <c r="D38" s="26"/>
      <c r="E38" s="24">
        <v>0</v>
      </c>
    </row>
    <row r="39" spans="1:6" x14ac:dyDescent="0.2">
      <c r="A39" s="31" t="s">
        <v>44</v>
      </c>
      <c r="B39" s="21" t="s">
        <v>52</v>
      </c>
      <c r="C39" s="24">
        <v>300</v>
      </c>
      <c r="D39" s="26"/>
      <c r="E39" s="24">
        <v>450</v>
      </c>
    </row>
    <row r="40" spans="1:6" x14ac:dyDescent="0.2">
      <c r="A40" s="31" t="s">
        <v>45</v>
      </c>
      <c r="B40" s="21" t="s">
        <v>53</v>
      </c>
      <c r="C40" s="24">
        <v>300</v>
      </c>
      <c r="D40" s="26" t="s">
        <v>78</v>
      </c>
      <c r="E40" s="24"/>
    </row>
    <row r="41" spans="1:6" x14ac:dyDescent="0.2">
      <c r="A41" s="31" t="s">
        <v>46</v>
      </c>
      <c r="B41" s="21" t="s">
        <v>80</v>
      </c>
      <c r="C41" s="24">
        <v>1400</v>
      </c>
      <c r="D41" s="26" t="s">
        <v>78</v>
      </c>
      <c r="E41" s="24">
        <v>200</v>
      </c>
      <c r="F41" t="s">
        <v>89</v>
      </c>
    </row>
    <row r="42" spans="1:6" ht="17" thickBot="1" x14ac:dyDescent="0.25">
      <c r="A42" s="31" t="s">
        <v>47</v>
      </c>
      <c r="B42" s="21" t="s">
        <v>54</v>
      </c>
      <c r="C42" s="24">
        <v>1000</v>
      </c>
      <c r="D42" s="26"/>
      <c r="E42" s="24">
        <v>200</v>
      </c>
    </row>
    <row r="43" spans="1:6" ht="17" thickBot="1" x14ac:dyDescent="0.25">
      <c r="A43" s="31" t="s">
        <v>48</v>
      </c>
      <c r="B43" s="21" t="s">
        <v>55</v>
      </c>
      <c r="C43" s="24">
        <v>1000</v>
      </c>
      <c r="D43" s="34"/>
      <c r="E43" s="24">
        <v>500</v>
      </c>
    </row>
    <row r="44" spans="1:6" x14ac:dyDescent="0.2">
      <c r="A44" s="31"/>
      <c r="B44" s="33" t="s">
        <v>56</v>
      </c>
      <c r="C44" s="43">
        <f>SUM(C35:C43)</f>
        <v>4300</v>
      </c>
      <c r="D44" s="26"/>
      <c r="E44" s="43">
        <f>SUM(E35:E43)</f>
        <v>1350</v>
      </c>
    </row>
    <row r="45" spans="1:6" x14ac:dyDescent="0.2">
      <c r="A45" s="31"/>
      <c r="B45" s="21"/>
      <c r="C45" s="24"/>
      <c r="D45" s="18"/>
      <c r="E45" s="24"/>
    </row>
    <row r="46" spans="1:6" x14ac:dyDescent="0.2">
      <c r="A46" s="30" t="s">
        <v>57</v>
      </c>
      <c r="B46" s="32" t="s">
        <v>65</v>
      </c>
      <c r="C46" s="13"/>
      <c r="D46" s="37">
        <v>3.52</v>
      </c>
      <c r="E46" s="13"/>
    </row>
    <row r="47" spans="1:6" x14ac:dyDescent="0.2">
      <c r="A47" s="31" t="s">
        <v>58</v>
      </c>
      <c r="B47" s="67" t="s">
        <v>92</v>
      </c>
      <c r="C47" s="24">
        <v>1000</v>
      </c>
      <c r="D47" s="37"/>
      <c r="E47" s="24">
        <v>0</v>
      </c>
    </row>
    <row r="48" spans="1:6" x14ac:dyDescent="0.2">
      <c r="A48" s="31" t="s">
        <v>58</v>
      </c>
      <c r="B48" s="21" t="s">
        <v>66</v>
      </c>
      <c r="C48" s="24">
        <v>100</v>
      </c>
      <c r="D48" s="37" t="s">
        <v>78</v>
      </c>
      <c r="E48" s="24">
        <v>0</v>
      </c>
    </row>
    <row r="49" spans="1:5" x14ac:dyDescent="0.2">
      <c r="A49" s="31" t="s">
        <v>59</v>
      </c>
      <c r="B49" s="21" t="s">
        <v>67</v>
      </c>
      <c r="C49" s="24">
        <v>300</v>
      </c>
      <c r="D49" s="37">
        <v>218</v>
      </c>
      <c r="E49" s="24">
        <v>0</v>
      </c>
    </row>
    <row r="50" spans="1:5" x14ac:dyDescent="0.2">
      <c r="A50" s="31" t="s">
        <v>60</v>
      </c>
      <c r="B50" s="21" t="s">
        <v>68</v>
      </c>
      <c r="C50" s="24">
        <v>5000</v>
      </c>
      <c r="D50" s="37" t="s">
        <v>78</v>
      </c>
      <c r="E50" s="24">
        <v>5605</v>
      </c>
    </row>
    <row r="51" spans="1:5" x14ac:dyDescent="0.2">
      <c r="A51" s="31" t="s">
        <v>61</v>
      </c>
      <c r="B51" s="21" t="s">
        <v>69</v>
      </c>
      <c r="C51" s="44"/>
      <c r="D51" s="37">
        <v>264</v>
      </c>
      <c r="E51" s="44"/>
    </row>
    <row r="52" spans="1:5" x14ac:dyDescent="0.2">
      <c r="A52" s="31" t="s">
        <v>62</v>
      </c>
      <c r="B52" s="21" t="s">
        <v>70</v>
      </c>
      <c r="C52" s="44">
        <v>500</v>
      </c>
      <c r="D52" s="66">
        <v>1472.8</v>
      </c>
      <c r="E52" s="44">
        <v>291.5</v>
      </c>
    </row>
    <row r="53" spans="1:5" ht="17" thickBot="1" x14ac:dyDescent="0.25">
      <c r="A53" s="31" t="s">
        <v>63</v>
      </c>
      <c r="B53" s="64" t="s">
        <v>71</v>
      </c>
      <c r="C53" s="65">
        <v>1380</v>
      </c>
      <c r="D53" s="37"/>
      <c r="E53" s="65">
        <v>1030</v>
      </c>
    </row>
    <row r="54" spans="1:5" ht="17" thickBot="1" x14ac:dyDescent="0.25">
      <c r="A54" s="31" t="s">
        <v>64</v>
      </c>
      <c r="B54" s="21" t="s">
        <v>72</v>
      </c>
      <c r="C54" s="44">
        <v>2500</v>
      </c>
      <c r="D54" s="34"/>
      <c r="E54" s="44">
        <v>1800</v>
      </c>
    </row>
    <row r="55" spans="1:5" ht="17" thickBot="1" x14ac:dyDescent="0.25">
      <c r="A55" s="31"/>
      <c r="B55" s="33" t="s">
        <v>73</v>
      </c>
      <c r="C55" s="43">
        <f>SUM(C48:C54)</f>
        <v>9780</v>
      </c>
      <c r="D55" s="14"/>
      <c r="E55" s="43">
        <f>SUM(E48:E54)</f>
        <v>8726.5</v>
      </c>
    </row>
    <row r="56" spans="1:5" ht="17" thickBot="1" x14ac:dyDescent="0.25">
      <c r="A56" s="49"/>
      <c r="B56" s="14"/>
      <c r="C56" s="14"/>
      <c r="D56" s="48"/>
      <c r="E56" s="14"/>
    </row>
    <row r="57" spans="1:5" ht="17" thickBot="1" x14ac:dyDescent="0.25">
      <c r="A57" s="45"/>
      <c r="B57" s="46" t="s">
        <v>74</v>
      </c>
      <c r="C57" s="47">
        <f>SUM(C22+C32+C44+C55)</f>
        <v>64280</v>
      </c>
      <c r="E57" s="47">
        <f>SUM(E22+E32+E44+E55)</f>
        <v>55314.97</v>
      </c>
    </row>
    <row r="58" spans="1:5" ht="17" thickBot="1" x14ac:dyDescent="0.25">
      <c r="D58" s="51"/>
    </row>
    <row r="59" spans="1:5" ht="17" thickBot="1" x14ac:dyDescent="0.25">
      <c r="A59" s="52"/>
      <c r="B59" s="53" t="s">
        <v>75</v>
      </c>
      <c r="C59" s="50">
        <f>C13-C57</f>
        <v>-200</v>
      </c>
      <c r="D59" s="57"/>
      <c r="E59" s="50">
        <f>E13-E57</f>
        <v>5815.0299999999988</v>
      </c>
    </row>
    <row r="60" spans="1:5" ht="17" thickBot="1" x14ac:dyDescent="0.25">
      <c r="A60" s="54"/>
      <c r="B60" s="55" t="s">
        <v>76</v>
      </c>
      <c r="C60" s="56">
        <f>C13-(C57*1.1)</f>
        <v>-6628</v>
      </c>
      <c r="E60" s="56">
        <f>E13-(E57*1.1)</f>
        <v>283.53299999999581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Cheyne</dc:creator>
  <cp:lastModifiedBy>Microsoft Office User</cp:lastModifiedBy>
  <dcterms:created xsi:type="dcterms:W3CDTF">2015-02-20T05:34:46Z</dcterms:created>
  <dcterms:modified xsi:type="dcterms:W3CDTF">2016-10-18T04:04:44Z</dcterms:modified>
</cp:coreProperties>
</file>